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41ТФОМС\Шашко ЕВ\Распределение объемов и фин.обеспечен\"/>
    </mc:Choice>
  </mc:AlternateContent>
  <xr:revisionPtr revIDLastSave="0" documentId="8_{C112D913-E244-4E7A-992B-6DD1404532B2}" xr6:coauthVersionLast="43" xr6:coauthVersionMax="43" xr10:uidLastSave="{00000000-0000-0000-0000-000000000000}"/>
  <bookViews>
    <workbookView xWindow="-120" yWindow="-120" windowWidth="29040" windowHeight="15840" firstSheet="4" activeTab="5" xr2:uid="{00000000-000D-0000-FFFF-FFFF00000000}"/>
  </bookViews>
  <sheets>
    <sheet name="Скорая медицинская помощь" sheetId="4" r:id="rId1"/>
    <sheet name="Поликлиника" sheetId="5" r:id="rId2"/>
    <sheet name="Круглосуточный стационар" sheetId="6" r:id="rId3"/>
    <sheet name="Дневной стационар" sheetId="7" r:id="rId4"/>
    <sheet name="Всего объемы" sheetId="8" r:id="rId5"/>
    <sheet name="Всего фин.обеспеч." sheetId="3" r:id="rId6"/>
    <sheet name="Лист1" sheetId="9" r:id="rId7"/>
  </sheets>
  <externalReferences>
    <externalReference r:id="rId8"/>
    <externalReference r:id="rId9"/>
    <externalReference r:id="rId10"/>
  </externalReferences>
  <definedNames>
    <definedName name="_xlnm._FilterDatabase" localSheetId="4" hidden="1">'Всего объемы'!$A$12:$BF$72</definedName>
    <definedName name="_xlnm._FilterDatabase" localSheetId="5" hidden="1">'Всего фин.обеспеч.'!$A$13:$AK$74</definedName>
    <definedName name="_xlnm._FilterDatabase" localSheetId="3" hidden="1">'Дневной стационар'!$A$13:$V$74</definedName>
    <definedName name="_xlnm._FilterDatabase" localSheetId="2" hidden="1">'Круглосуточный стационар'!$A$13:$AI$74</definedName>
    <definedName name="_xlnm._FilterDatabase" localSheetId="1" hidden="1">Поликлиника!$A$13:$CM$74</definedName>
    <definedName name="_xlnm.Print_Titles" localSheetId="4">'Всего объемы'!$A:$B</definedName>
    <definedName name="_xlnm.Print_Titles" localSheetId="5">'Всего фин.обеспеч.'!$A:$B</definedName>
    <definedName name="_xlnm.Print_Titles" localSheetId="2">'Круглосуточный стационар'!$A:$B</definedName>
    <definedName name="_xlnm.Print_Titles" localSheetId="1">Поликлиника!$A:$B,Поликлиника!$8:$12</definedName>
    <definedName name="_xlnm.Print_Area" localSheetId="4">'Всего объемы'!$A$1:$AL$78</definedName>
    <definedName name="_xlnm.Print_Area" localSheetId="5">'Всего фин.обеспеч.'!$A$1:$AI$81</definedName>
    <definedName name="_xlnm.Print_Area" localSheetId="3">'Дневной стационар'!$A$1:$V$81</definedName>
    <definedName name="_xlnm.Print_Area" localSheetId="2">'Круглосуточный стационар'!$A$1:$AF$81</definedName>
    <definedName name="_xlnm.Print_Area" localSheetId="1">Поликлиника!$A$1:$CM$81</definedName>
    <definedName name="_xlnm.Print_Area" localSheetId="0">'Скорая медицинская помощь'!$A$1:$P$81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76" i="6" l="1"/>
  <c r="U76" i="3" s="1"/>
  <c r="AU76" i="5"/>
  <c r="AY76" i="5"/>
  <c r="V76" i="3"/>
  <c r="AK73" i="3"/>
  <c r="AK72" i="3"/>
  <c r="AK71" i="3"/>
  <c r="AK70" i="3"/>
  <c r="AK69" i="3"/>
  <c r="AK68" i="3"/>
  <c r="AK67" i="3"/>
  <c r="AK66" i="3"/>
  <c r="AK65" i="3"/>
  <c r="AK64" i="3"/>
  <c r="AK63" i="3"/>
  <c r="AK62" i="3"/>
  <c r="AK61" i="3"/>
  <c r="AK60" i="3"/>
  <c r="AK59" i="3"/>
  <c r="AK58" i="3"/>
  <c r="AK56" i="3"/>
  <c r="AK55" i="3"/>
  <c r="AK54" i="3"/>
  <c r="AK53" i="3"/>
  <c r="AK52" i="3"/>
  <c r="AK51" i="3"/>
  <c r="AK50" i="3"/>
  <c r="AK49" i="3"/>
  <c r="AK48" i="3"/>
  <c r="AK47" i="3"/>
  <c r="AK46" i="3"/>
  <c r="AK45" i="3"/>
  <c r="AK44" i="3"/>
  <c r="AK43" i="3"/>
  <c r="AK42" i="3"/>
  <c r="AK41" i="3"/>
  <c r="AK40" i="3"/>
  <c r="AK39" i="3"/>
  <c r="AK38" i="3"/>
  <c r="AK37" i="3"/>
  <c r="AK36" i="3"/>
  <c r="AK35" i="3"/>
  <c r="AK34" i="3"/>
  <c r="AK33" i="3"/>
  <c r="AK32" i="3"/>
  <c r="AK30" i="3"/>
  <c r="AK29" i="3"/>
  <c r="AK28" i="3"/>
  <c r="AK27" i="3"/>
  <c r="AK26" i="3"/>
  <c r="AK25" i="3"/>
  <c r="AK24" i="3"/>
  <c r="AK23" i="3"/>
  <c r="AK22" i="3"/>
  <c r="AK21" i="3"/>
  <c r="AK20" i="3"/>
  <c r="AK19" i="3"/>
  <c r="AK18" i="3"/>
  <c r="AK17" i="3"/>
  <c r="AK16" i="3"/>
  <c r="AK15" i="3"/>
  <c r="AK14" i="3"/>
  <c r="AL81" i="3" l="1"/>
  <c r="AO80" i="3"/>
  <c r="AL80" i="3"/>
  <c r="AL79" i="3"/>
  <c r="AN78" i="3"/>
  <c r="AL78" i="3"/>
  <c r="AN77" i="3"/>
  <c r="AL77" i="3"/>
  <c r="AL76" i="3"/>
  <c r="AM73" i="3"/>
  <c r="AJ73" i="3"/>
  <c r="AL73" i="3" s="1"/>
  <c r="AM72" i="3"/>
  <c r="AJ72" i="3"/>
  <c r="AL72" i="3" s="1"/>
  <c r="AM71" i="3"/>
  <c r="AJ71" i="3"/>
  <c r="AL71" i="3" s="1"/>
  <c r="AM70" i="3"/>
  <c r="AJ70" i="3"/>
  <c r="AM69" i="3"/>
  <c r="AJ69" i="3"/>
  <c r="AL69" i="3" s="1"/>
  <c r="AM68" i="3"/>
  <c r="AJ68" i="3"/>
  <c r="AM67" i="3"/>
  <c r="AJ67" i="3"/>
  <c r="AM66" i="3"/>
  <c r="AJ66" i="3"/>
  <c r="AM65" i="3"/>
  <c r="AJ65" i="3"/>
  <c r="AL65" i="3" s="1"/>
  <c r="AM64" i="3"/>
  <c r="AJ64" i="3"/>
  <c r="AM63" i="3"/>
  <c r="AJ63" i="3"/>
  <c r="AL63" i="3" s="1"/>
  <c r="AM62" i="3"/>
  <c r="AJ62" i="3"/>
  <c r="AM61" i="3"/>
  <c r="AJ61" i="3"/>
  <c r="AM60" i="3"/>
  <c r="AJ60" i="3"/>
  <c r="AM59" i="3"/>
  <c r="AJ59" i="3"/>
  <c r="AL59" i="3" s="1"/>
  <c r="AM58" i="3"/>
  <c r="AJ58" i="3"/>
  <c r="AM56" i="3"/>
  <c r="AJ56" i="3"/>
  <c r="AL56" i="3" s="1"/>
  <c r="AM55" i="3"/>
  <c r="AJ55" i="3"/>
  <c r="AM54" i="3"/>
  <c r="AJ54" i="3"/>
  <c r="AM53" i="3"/>
  <c r="AJ53" i="3"/>
  <c r="AM52" i="3"/>
  <c r="AJ52" i="3"/>
  <c r="AL52" i="3" s="1"/>
  <c r="AM51" i="3"/>
  <c r="AJ51" i="3"/>
  <c r="AM50" i="3"/>
  <c r="AJ50" i="3"/>
  <c r="AL50" i="3" s="1"/>
  <c r="AM49" i="3"/>
  <c r="AJ49" i="3"/>
  <c r="AM48" i="3"/>
  <c r="AJ48" i="3"/>
  <c r="AL48" i="3" s="1"/>
  <c r="AM47" i="3"/>
  <c r="AJ47" i="3"/>
  <c r="AL47" i="3" s="1"/>
  <c r="AM46" i="3"/>
  <c r="AJ46" i="3"/>
  <c r="AM45" i="3"/>
  <c r="AJ45" i="3"/>
  <c r="AL45" i="3" s="1"/>
  <c r="AM44" i="3"/>
  <c r="AJ44" i="3"/>
  <c r="AL44" i="3" s="1"/>
  <c r="AM43" i="3"/>
  <c r="AJ43" i="3"/>
  <c r="AM42" i="3"/>
  <c r="AJ42" i="3"/>
  <c r="AL42" i="3" s="1"/>
  <c r="AM41" i="3"/>
  <c r="AJ41" i="3"/>
  <c r="AL41" i="3" s="1"/>
  <c r="AM40" i="3"/>
  <c r="AJ40" i="3"/>
  <c r="AM39" i="3"/>
  <c r="AJ39" i="3"/>
  <c r="AL39" i="3" s="1"/>
  <c r="AM38" i="3"/>
  <c r="AJ38" i="3"/>
  <c r="AL38" i="3" s="1"/>
  <c r="AM37" i="3"/>
  <c r="AJ37" i="3"/>
  <c r="AM36" i="3"/>
  <c r="AJ36" i="3"/>
  <c r="AL36" i="3" s="1"/>
  <c r="AM35" i="3"/>
  <c r="AJ35" i="3"/>
  <c r="AL35" i="3" s="1"/>
  <c r="AM34" i="3"/>
  <c r="AJ34" i="3"/>
  <c r="AM33" i="3"/>
  <c r="AJ33" i="3"/>
  <c r="AL33" i="3" s="1"/>
  <c r="AM32" i="3"/>
  <c r="AJ32" i="3"/>
  <c r="AL32" i="3" s="1"/>
  <c r="AM30" i="3"/>
  <c r="AJ30" i="3"/>
  <c r="AM29" i="3"/>
  <c r="AJ29" i="3"/>
  <c r="AL29" i="3" s="1"/>
  <c r="AM28" i="3"/>
  <c r="AJ28" i="3"/>
  <c r="AL28" i="3" s="1"/>
  <c r="AM27" i="3"/>
  <c r="AJ27" i="3"/>
  <c r="AM26" i="3"/>
  <c r="AJ26" i="3"/>
  <c r="AL26" i="3" s="1"/>
  <c r="AM25" i="3"/>
  <c r="AJ25" i="3"/>
  <c r="AL25" i="3" s="1"/>
  <c r="AM24" i="3"/>
  <c r="AJ24" i="3"/>
  <c r="AM23" i="3"/>
  <c r="AJ23" i="3"/>
  <c r="AL23" i="3" s="1"/>
  <c r="AM22" i="3"/>
  <c r="AJ22" i="3"/>
  <c r="AL22" i="3" s="1"/>
  <c r="AM21" i="3"/>
  <c r="AJ21" i="3"/>
  <c r="AM20" i="3"/>
  <c r="AJ20" i="3"/>
  <c r="AL20" i="3" s="1"/>
  <c r="AM19" i="3"/>
  <c r="AJ19" i="3"/>
  <c r="AL19" i="3" s="1"/>
  <c r="AM18" i="3"/>
  <c r="AJ18" i="3"/>
  <c r="AM17" i="3"/>
  <c r="AJ17" i="3"/>
  <c r="AL17" i="3" s="1"/>
  <c r="AM16" i="3"/>
  <c r="AL16" i="3"/>
  <c r="AJ16" i="3"/>
  <c r="AM15" i="3"/>
  <c r="AJ15" i="3"/>
  <c r="AM14" i="3"/>
  <c r="AJ14" i="3"/>
  <c r="AL14" i="3" s="1"/>
  <c r="AN13" i="3"/>
  <c r="AM13" i="3"/>
  <c r="AK13" i="3"/>
  <c r="AJ13" i="3"/>
  <c r="AL68" i="3" l="1"/>
  <c r="AL15" i="3"/>
  <c r="AL21" i="3"/>
  <c r="AL24" i="3"/>
  <c r="AL27" i="3"/>
  <c r="AL30" i="3"/>
  <c r="AL34" i="3"/>
  <c r="AL37" i="3"/>
  <c r="AL40" i="3"/>
  <c r="AL43" i="3"/>
  <c r="AL46" i="3"/>
  <c r="AL49" i="3"/>
  <c r="AL74" i="3" s="1"/>
  <c r="AL54" i="3"/>
  <c r="AL61" i="3"/>
  <c r="AL67" i="3"/>
  <c r="AL18" i="3"/>
  <c r="AJ74" i="3"/>
  <c r="AL53" i="3"/>
  <c r="AL60" i="3"/>
  <c r="AL66" i="3"/>
  <c r="AL55" i="3"/>
  <c r="AL62" i="3"/>
  <c r="AM74" i="3"/>
  <c r="AL51" i="3"/>
  <c r="AL58" i="3"/>
  <c r="AL64" i="3"/>
  <c r="AL70" i="3"/>
  <c r="AK74" i="3"/>
  <c r="AN46" i="3" l="1"/>
  <c r="AN44" i="3"/>
  <c r="AN47" i="3" l="1"/>
  <c r="AN22" i="3" l="1"/>
  <c r="AN27" i="3" l="1"/>
  <c r="AN38" i="3"/>
  <c r="AN53" i="3"/>
  <c r="AN28" i="3"/>
  <c r="AN50" i="3"/>
  <c r="AN43" i="3"/>
  <c r="AN25" i="3"/>
  <c r="AN33" i="3"/>
  <c r="AN18" i="3" l="1"/>
  <c r="AN71" i="3"/>
  <c r="AN36" i="3"/>
  <c r="AN17" i="3"/>
  <c r="AN24" i="3"/>
  <c r="AN30" i="3"/>
  <c r="AN29" i="3"/>
  <c r="AN68" i="3"/>
  <c r="AN66" i="3"/>
  <c r="AN60" i="3"/>
  <c r="AN54" i="3"/>
  <c r="AN65" i="3"/>
  <c r="AN73" i="3"/>
  <c r="AN23" i="3"/>
  <c r="AN19" i="3"/>
  <c r="AN39" i="3"/>
  <c r="AN56" i="3"/>
  <c r="AN62" i="3"/>
  <c r="AN67" i="3"/>
  <c r="AN45" i="3"/>
  <c r="AN48" i="3"/>
  <c r="AN55" i="3"/>
  <c r="AN72" i="3"/>
  <c r="AN61" i="3"/>
  <c r="AN35" i="3"/>
  <c r="AN58" i="3"/>
  <c r="AN14" i="3"/>
  <c r="AN64" i="3"/>
  <c r="AN15" i="3"/>
  <c r="AN69" i="3"/>
  <c r="AN63" i="3"/>
  <c r="AN59" i="3"/>
  <c r="AN70" i="3"/>
  <c r="AN16" i="3"/>
  <c r="AN42" i="3"/>
  <c r="AN40" i="3"/>
  <c r="AN49" i="3"/>
  <c r="AN41" i="3"/>
  <c r="AN52" i="3"/>
  <c r="AN21" i="3" l="1"/>
  <c r="AN37" i="3"/>
  <c r="AN26" i="3"/>
  <c r="AN20" i="3" l="1"/>
  <c r="AN51" i="3" l="1"/>
  <c r="AN34" i="3" l="1"/>
  <c r="AN32" i="3" l="1"/>
  <c r="F73" i="7" l="1"/>
  <c r="E73" i="7"/>
  <c r="F72" i="7"/>
  <c r="E72" i="7"/>
  <c r="F71" i="7"/>
  <c r="E71" i="7"/>
  <c r="F70" i="7"/>
  <c r="E70" i="7"/>
  <c r="F69" i="7"/>
  <c r="E69" i="7"/>
  <c r="F68" i="7"/>
  <c r="E68" i="7"/>
  <c r="F67" i="7"/>
  <c r="E67" i="7"/>
  <c r="F66" i="7"/>
  <c r="E66" i="7"/>
  <c r="F65" i="7"/>
  <c r="E65" i="7"/>
  <c r="F64" i="7"/>
  <c r="E64" i="7"/>
  <c r="F63" i="7"/>
  <c r="E63" i="7"/>
  <c r="F62" i="7"/>
  <c r="E62" i="7"/>
  <c r="F61" i="7"/>
  <c r="E61" i="7"/>
  <c r="F60" i="7"/>
  <c r="E60" i="7"/>
  <c r="F59" i="7"/>
  <c r="E59" i="7"/>
  <c r="F58" i="7"/>
  <c r="E58" i="7"/>
  <c r="F56" i="7"/>
  <c r="E56" i="7"/>
  <c r="F55" i="7"/>
  <c r="E55" i="7"/>
  <c r="F54" i="7"/>
  <c r="E54" i="7"/>
  <c r="F53" i="7"/>
  <c r="E53" i="7"/>
  <c r="F52" i="7"/>
  <c r="E52" i="7"/>
  <c r="F51" i="7"/>
  <c r="E51" i="7"/>
  <c r="F50" i="7"/>
  <c r="E50" i="7"/>
  <c r="F49" i="7"/>
  <c r="E49" i="7"/>
  <c r="F48" i="7"/>
  <c r="E48" i="7"/>
  <c r="F47" i="7"/>
  <c r="E47" i="7"/>
  <c r="F46" i="7"/>
  <c r="E46" i="7"/>
  <c r="F45" i="7"/>
  <c r="E45" i="7"/>
  <c r="F44" i="7"/>
  <c r="E44" i="7"/>
  <c r="F43" i="7"/>
  <c r="E43" i="7"/>
  <c r="F42" i="7"/>
  <c r="E42" i="7"/>
  <c r="F41" i="7"/>
  <c r="E41" i="7"/>
  <c r="F40" i="7"/>
  <c r="E40" i="7"/>
  <c r="F39" i="7"/>
  <c r="E39" i="7"/>
  <c r="F38" i="7"/>
  <c r="E38" i="7"/>
  <c r="F37" i="7"/>
  <c r="E37" i="7"/>
  <c r="F36" i="7"/>
  <c r="E36" i="7"/>
  <c r="F35" i="7"/>
  <c r="E35" i="7"/>
  <c r="F34" i="7"/>
  <c r="E34" i="7"/>
  <c r="F33" i="7"/>
  <c r="E33" i="7"/>
  <c r="F32" i="7"/>
  <c r="E32" i="7"/>
  <c r="F30" i="7"/>
  <c r="E30" i="7"/>
  <c r="F29" i="7"/>
  <c r="E29" i="7"/>
  <c r="F28" i="7"/>
  <c r="E28" i="7"/>
  <c r="F27" i="7"/>
  <c r="E27" i="7"/>
  <c r="F26" i="7"/>
  <c r="E26" i="7"/>
  <c r="F25" i="7"/>
  <c r="E25" i="7"/>
  <c r="F24" i="7"/>
  <c r="E24" i="7"/>
  <c r="F23" i="7"/>
  <c r="E23" i="7"/>
  <c r="F22" i="7"/>
  <c r="E22" i="7"/>
  <c r="F21" i="7"/>
  <c r="E21" i="7"/>
  <c r="F20" i="7"/>
  <c r="E20" i="7"/>
  <c r="F19" i="7"/>
  <c r="E19" i="7"/>
  <c r="F18" i="7"/>
  <c r="E18" i="7"/>
  <c r="F17" i="7"/>
  <c r="E17" i="7"/>
  <c r="F16" i="7"/>
  <c r="E16" i="7"/>
  <c r="F15" i="7"/>
  <c r="E15" i="7"/>
  <c r="F14" i="7"/>
  <c r="E14" i="7"/>
  <c r="V73" i="6"/>
  <c r="U73" i="6"/>
  <c r="V72" i="6"/>
  <c r="U72" i="6"/>
  <c r="V71" i="6"/>
  <c r="U71" i="6"/>
  <c r="V70" i="6"/>
  <c r="U70" i="6"/>
  <c r="V69" i="6"/>
  <c r="U69" i="6"/>
  <c r="V68" i="6"/>
  <c r="U68" i="6"/>
  <c r="V67" i="6"/>
  <c r="U67" i="6"/>
  <c r="V66" i="6"/>
  <c r="U66" i="6"/>
  <c r="V65" i="6"/>
  <c r="U65" i="6"/>
  <c r="V64" i="6"/>
  <c r="U64" i="6"/>
  <c r="V63" i="6"/>
  <c r="U63" i="6"/>
  <c r="V62" i="6"/>
  <c r="U62" i="6"/>
  <c r="V61" i="6"/>
  <c r="U61" i="6"/>
  <c r="V60" i="6"/>
  <c r="U60" i="6"/>
  <c r="V59" i="6"/>
  <c r="U59" i="6"/>
  <c r="V58" i="6"/>
  <c r="U58" i="6"/>
  <c r="V56" i="6"/>
  <c r="U56" i="6"/>
  <c r="V55" i="6"/>
  <c r="U55" i="6"/>
  <c r="V54" i="6"/>
  <c r="U54" i="6"/>
  <c r="V53" i="6"/>
  <c r="U53" i="6"/>
  <c r="V52" i="6"/>
  <c r="U52" i="6"/>
  <c r="V51" i="6"/>
  <c r="U51" i="6"/>
  <c r="V50" i="6"/>
  <c r="U50" i="6"/>
  <c r="V49" i="6"/>
  <c r="U49" i="6"/>
  <c r="V48" i="6"/>
  <c r="U48" i="6"/>
  <c r="V47" i="6"/>
  <c r="U47" i="6"/>
  <c r="V46" i="6"/>
  <c r="U46" i="6"/>
  <c r="V45" i="6"/>
  <c r="U45" i="6"/>
  <c r="V44" i="6"/>
  <c r="U44" i="6"/>
  <c r="V43" i="6"/>
  <c r="U43" i="6"/>
  <c r="V42" i="6"/>
  <c r="U42" i="6"/>
  <c r="V41" i="6"/>
  <c r="U41" i="6"/>
  <c r="V40" i="6"/>
  <c r="U40" i="6"/>
  <c r="V39" i="6"/>
  <c r="U39" i="6"/>
  <c r="V38" i="6"/>
  <c r="U38" i="6"/>
  <c r="V37" i="6"/>
  <c r="U37" i="6"/>
  <c r="V36" i="6"/>
  <c r="U36" i="6"/>
  <c r="V35" i="6"/>
  <c r="U35" i="6"/>
  <c r="V34" i="6"/>
  <c r="U34" i="6"/>
  <c r="V33" i="6"/>
  <c r="U33" i="6"/>
  <c r="V32" i="6"/>
  <c r="U32" i="6"/>
  <c r="V30" i="6"/>
  <c r="U30" i="6"/>
  <c r="V29" i="6"/>
  <c r="U29" i="6"/>
  <c r="V28" i="6"/>
  <c r="U28" i="6"/>
  <c r="V27" i="6"/>
  <c r="U27" i="6"/>
  <c r="V26" i="6"/>
  <c r="U26" i="6"/>
  <c r="V25" i="6"/>
  <c r="U25" i="6"/>
  <c r="V24" i="6"/>
  <c r="U24" i="6"/>
  <c r="V23" i="6"/>
  <c r="U23" i="6"/>
  <c r="V22" i="6"/>
  <c r="U22" i="6"/>
  <c r="V21" i="6"/>
  <c r="U21" i="6"/>
  <c r="V20" i="6"/>
  <c r="U20" i="6"/>
  <c r="V19" i="6"/>
  <c r="U19" i="6"/>
  <c r="V18" i="6"/>
  <c r="U18" i="6"/>
  <c r="V17" i="6"/>
  <c r="U17" i="6"/>
  <c r="V16" i="6"/>
  <c r="U16" i="6"/>
  <c r="V15" i="6"/>
  <c r="U15" i="6"/>
  <c r="V14" i="6"/>
  <c r="U14" i="6"/>
  <c r="F73" i="6"/>
  <c r="E73" i="6"/>
  <c r="F72" i="6"/>
  <c r="E72" i="6"/>
  <c r="F71" i="6"/>
  <c r="E71" i="6"/>
  <c r="F70" i="6"/>
  <c r="E70" i="6"/>
  <c r="F69" i="6"/>
  <c r="E69" i="6"/>
  <c r="F68" i="6"/>
  <c r="E68" i="6"/>
  <c r="F67" i="6"/>
  <c r="E67" i="6"/>
  <c r="F66" i="6"/>
  <c r="E66" i="6"/>
  <c r="F65" i="6"/>
  <c r="E65" i="6"/>
  <c r="F64" i="6"/>
  <c r="E64" i="6"/>
  <c r="F63" i="6"/>
  <c r="E63" i="6"/>
  <c r="F62" i="6"/>
  <c r="E62" i="6"/>
  <c r="F61" i="6"/>
  <c r="E61" i="6"/>
  <c r="F60" i="6"/>
  <c r="E60" i="6"/>
  <c r="F59" i="6"/>
  <c r="E59" i="6"/>
  <c r="F58" i="6"/>
  <c r="E58" i="6"/>
  <c r="F56" i="6"/>
  <c r="E56" i="6"/>
  <c r="F55" i="6"/>
  <c r="E55" i="6"/>
  <c r="F54" i="6"/>
  <c r="E54" i="6"/>
  <c r="F53" i="6"/>
  <c r="E53" i="6"/>
  <c r="F52" i="6"/>
  <c r="E52" i="6"/>
  <c r="F51" i="6"/>
  <c r="E51" i="6"/>
  <c r="F50" i="6"/>
  <c r="E50" i="6"/>
  <c r="F49" i="6"/>
  <c r="E49" i="6"/>
  <c r="F48" i="6"/>
  <c r="E48" i="6"/>
  <c r="F47" i="6"/>
  <c r="E47" i="6"/>
  <c r="F46" i="6"/>
  <c r="E46" i="6"/>
  <c r="F45" i="6"/>
  <c r="E45" i="6"/>
  <c r="F44" i="6"/>
  <c r="E44" i="6"/>
  <c r="F43" i="6"/>
  <c r="E43" i="6"/>
  <c r="F42" i="6"/>
  <c r="E42" i="6"/>
  <c r="F41" i="6"/>
  <c r="E41" i="6"/>
  <c r="F40" i="6"/>
  <c r="E40" i="6"/>
  <c r="F39" i="6"/>
  <c r="E39" i="6"/>
  <c r="F38" i="6"/>
  <c r="E38" i="6"/>
  <c r="F37" i="6"/>
  <c r="E37" i="6"/>
  <c r="F36" i="6"/>
  <c r="E36" i="6"/>
  <c r="F35" i="6"/>
  <c r="E35" i="6"/>
  <c r="F34" i="6"/>
  <c r="E34" i="6"/>
  <c r="F33" i="6"/>
  <c r="E33" i="6"/>
  <c r="F32" i="6"/>
  <c r="E32" i="6"/>
  <c r="F30" i="6"/>
  <c r="E30" i="6"/>
  <c r="F29" i="6"/>
  <c r="E29" i="6"/>
  <c r="F28" i="6"/>
  <c r="E28" i="6"/>
  <c r="F27" i="6"/>
  <c r="E27" i="6"/>
  <c r="F26" i="6"/>
  <c r="E26" i="6"/>
  <c r="F25" i="6"/>
  <c r="E25" i="6"/>
  <c r="F24" i="6"/>
  <c r="E24" i="6"/>
  <c r="F23" i="6"/>
  <c r="E23" i="6"/>
  <c r="F22" i="6"/>
  <c r="E22" i="6"/>
  <c r="F21" i="6"/>
  <c r="E21" i="6"/>
  <c r="F20" i="6"/>
  <c r="E20" i="6"/>
  <c r="F19" i="6"/>
  <c r="E19" i="6"/>
  <c r="F18" i="6"/>
  <c r="E18" i="6"/>
  <c r="F17" i="6"/>
  <c r="E17" i="6"/>
  <c r="F16" i="6"/>
  <c r="E16" i="6"/>
  <c r="F15" i="6"/>
  <c r="E15" i="6"/>
  <c r="F14" i="6"/>
  <c r="E14" i="6"/>
  <c r="CC73" i="5"/>
  <c r="CB73" i="5"/>
  <c r="CC72" i="5"/>
  <c r="BM72" i="5" s="1"/>
  <c r="CB72" i="5"/>
  <c r="CC71" i="5"/>
  <c r="BM71" i="5" s="1"/>
  <c r="CB71" i="5"/>
  <c r="CC70" i="5"/>
  <c r="CB70" i="5"/>
  <c r="CC69" i="5"/>
  <c r="BM69" i="5" s="1"/>
  <c r="CB69" i="5"/>
  <c r="CC68" i="5"/>
  <c r="BM68" i="5" s="1"/>
  <c r="CB68" i="5"/>
  <c r="CC67" i="5"/>
  <c r="CB67" i="5"/>
  <c r="CC66" i="5"/>
  <c r="BM66" i="5" s="1"/>
  <c r="CB66" i="5"/>
  <c r="CC65" i="5"/>
  <c r="BM65" i="5" s="1"/>
  <c r="CB65" i="5"/>
  <c r="CC64" i="5"/>
  <c r="CB64" i="5"/>
  <c r="CC63" i="5"/>
  <c r="BM63" i="5" s="1"/>
  <c r="CB63" i="5"/>
  <c r="CC62" i="5"/>
  <c r="BM62" i="5" s="1"/>
  <c r="CB62" i="5"/>
  <c r="CC61" i="5"/>
  <c r="CB61" i="5"/>
  <c r="CC59" i="5"/>
  <c r="BM59" i="5" s="1"/>
  <c r="CB59" i="5"/>
  <c r="CC58" i="5"/>
  <c r="CB58" i="5"/>
  <c r="CC56" i="5"/>
  <c r="BM56" i="5" s="1"/>
  <c r="CB56" i="5"/>
  <c r="CC55" i="5"/>
  <c r="BM55" i="5" s="1"/>
  <c r="CB55" i="5"/>
  <c r="CC54" i="5"/>
  <c r="CB54" i="5"/>
  <c r="CC53" i="5"/>
  <c r="BM53" i="5" s="1"/>
  <c r="CC52" i="5"/>
  <c r="BM52" i="5" s="1"/>
  <c r="CC51" i="5"/>
  <c r="CB51" i="5"/>
  <c r="CC50" i="5"/>
  <c r="BM50" i="5" s="1"/>
  <c r="CC49" i="5"/>
  <c r="BM49" i="5" s="1"/>
  <c r="CC48" i="5"/>
  <c r="CC47" i="5"/>
  <c r="BM47" i="5" s="1"/>
  <c r="CC46" i="5"/>
  <c r="BM46" i="5" s="1"/>
  <c r="CC45" i="5"/>
  <c r="CC44" i="5"/>
  <c r="BM44" i="5" s="1"/>
  <c r="CC43" i="5"/>
  <c r="BM43" i="5" s="1"/>
  <c r="CC42" i="5"/>
  <c r="CC41" i="5"/>
  <c r="BM41" i="5" s="1"/>
  <c r="CC40" i="5"/>
  <c r="BM40" i="5" s="1"/>
  <c r="CB40" i="5"/>
  <c r="CC39" i="5"/>
  <c r="CB39" i="5"/>
  <c r="CC38" i="5"/>
  <c r="BM38" i="5" s="1"/>
  <c r="CC37" i="5"/>
  <c r="BM37" i="5" s="1"/>
  <c r="CC36" i="5"/>
  <c r="CC35" i="5"/>
  <c r="BM35" i="5" s="1"/>
  <c r="CB35" i="5"/>
  <c r="CC34" i="5"/>
  <c r="BM34" i="5" s="1"/>
  <c r="CC33" i="5"/>
  <c r="CB33" i="5"/>
  <c r="CC32" i="5"/>
  <c r="BM32" i="5" s="1"/>
  <c r="CB32" i="5"/>
  <c r="CC30" i="5"/>
  <c r="BM30" i="5" s="1"/>
  <c r="CB30" i="5"/>
  <c r="CC29" i="5"/>
  <c r="CB29" i="5"/>
  <c r="CC28" i="5"/>
  <c r="BM28" i="5" s="1"/>
  <c r="CC27" i="5"/>
  <c r="BM27" i="5" s="1"/>
  <c r="CC26" i="5"/>
  <c r="CC25" i="5"/>
  <c r="BM25" i="5" s="1"/>
  <c r="CC24" i="5"/>
  <c r="BM24" i="5" s="1"/>
  <c r="CC23" i="5"/>
  <c r="CC22" i="5"/>
  <c r="BM22" i="5" s="1"/>
  <c r="CC21" i="5"/>
  <c r="BM21" i="5" s="1"/>
  <c r="CC20" i="5"/>
  <c r="CC18" i="5"/>
  <c r="BM18" i="5" s="1"/>
  <c r="CB18" i="5"/>
  <c r="CC17" i="5"/>
  <c r="CC16" i="5"/>
  <c r="BM16" i="5" s="1"/>
  <c r="CC15" i="5"/>
  <c r="BM15" i="5" s="1"/>
  <c r="CC14" i="5"/>
  <c r="BM73" i="5"/>
  <c r="BL73" i="5"/>
  <c r="BL72" i="5"/>
  <c r="BL71" i="5"/>
  <c r="BM70" i="5"/>
  <c r="BL70" i="5"/>
  <c r="BL69" i="5"/>
  <c r="BL68" i="5"/>
  <c r="BM67" i="5"/>
  <c r="BL67" i="5"/>
  <c r="BL66" i="5"/>
  <c r="BL65" i="5"/>
  <c r="BM64" i="5"/>
  <c r="BL64" i="5"/>
  <c r="BL63" i="5"/>
  <c r="BL62" i="5"/>
  <c r="BM61" i="5"/>
  <c r="BL61" i="5"/>
  <c r="BL60" i="5"/>
  <c r="BL59" i="5"/>
  <c r="BM58" i="5"/>
  <c r="BL58" i="5"/>
  <c r="BL56" i="5"/>
  <c r="BL55" i="5"/>
  <c r="BM54" i="5"/>
  <c r="BL54" i="5"/>
  <c r="BL53" i="5"/>
  <c r="BL52" i="5"/>
  <c r="BM51" i="5"/>
  <c r="BL51" i="5"/>
  <c r="BL50" i="5"/>
  <c r="BL49" i="5"/>
  <c r="BM48" i="5"/>
  <c r="BL48" i="5"/>
  <c r="BL47" i="5"/>
  <c r="BL46" i="5"/>
  <c r="BM45" i="5"/>
  <c r="BL45" i="5"/>
  <c r="BL44" i="5"/>
  <c r="BL43" i="5"/>
  <c r="BM42" i="5"/>
  <c r="BL42" i="5"/>
  <c r="BL41" i="5"/>
  <c r="BL40" i="5"/>
  <c r="BM39" i="5"/>
  <c r="BL39" i="5"/>
  <c r="BL38" i="5"/>
  <c r="BL37" i="5"/>
  <c r="BM36" i="5"/>
  <c r="BL35" i="5"/>
  <c r="BL34" i="5"/>
  <c r="BM33" i="5"/>
  <c r="BL33" i="5"/>
  <c r="BL32" i="5"/>
  <c r="BL30" i="5"/>
  <c r="BM29" i="5"/>
  <c r="BL29" i="5"/>
  <c r="BL28" i="5"/>
  <c r="BM26" i="5"/>
  <c r="BL26" i="5"/>
  <c r="BL25" i="5"/>
  <c r="BL24" i="5"/>
  <c r="BM23" i="5"/>
  <c r="BL23" i="5"/>
  <c r="BL22" i="5"/>
  <c r="BL21" i="5"/>
  <c r="BM20" i="5"/>
  <c r="BL20" i="5"/>
  <c r="BL19" i="5"/>
  <c r="BL18" i="5"/>
  <c r="BM17" i="5"/>
  <c r="BL17" i="5"/>
  <c r="BL16" i="5"/>
  <c r="BL15" i="5"/>
  <c r="BM14" i="5"/>
  <c r="BL14" i="5"/>
  <c r="AW73" i="5"/>
  <c r="AV73" i="5"/>
  <c r="AW72" i="5"/>
  <c r="AV72" i="5"/>
  <c r="AW71" i="5"/>
  <c r="AV71" i="5"/>
  <c r="AW70" i="5"/>
  <c r="AV70" i="5"/>
  <c r="AW69" i="5"/>
  <c r="AV69" i="5"/>
  <c r="AW68" i="5"/>
  <c r="AV68" i="5"/>
  <c r="AW67" i="5"/>
  <c r="AV67" i="5"/>
  <c r="AW66" i="5"/>
  <c r="AV66" i="5"/>
  <c r="AW65" i="5"/>
  <c r="AV65" i="5"/>
  <c r="AW64" i="5"/>
  <c r="AV64" i="5"/>
  <c r="AW63" i="5"/>
  <c r="AV63" i="5"/>
  <c r="AW62" i="5"/>
  <c r="AV62" i="5"/>
  <c r="AW61" i="5"/>
  <c r="AV61" i="5"/>
  <c r="AW60" i="5"/>
  <c r="AV60" i="5"/>
  <c r="AW59" i="5"/>
  <c r="AV59" i="5"/>
  <c r="AW58" i="5"/>
  <c r="AV58" i="5"/>
  <c r="AW56" i="5"/>
  <c r="AV56" i="5"/>
  <c r="AW55" i="5"/>
  <c r="AV55" i="5"/>
  <c r="AW54" i="5"/>
  <c r="AV54" i="5"/>
  <c r="AW53" i="5"/>
  <c r="AV53" i="5"/>
  <c r="AW52" i="5"/>
  <c r="AV52" i="5"/>
  <c r="AW51" i="5"/>
  <c r="AV51" i="5"/>
  <c r="AW50" i="5"/>
  <c r="AV50" i="5"/>
  <c r="AW49" i="5"/>
  <c r="AV49" i="5"/>
  <c r="AW48" i="5"/>
  <c r="AV48" i="5"/>
  <c r="AW47" i="5"/>
  <c r="AV47" i="5"/>
  <c r="AW46" i="5"/>
  <c r="AV46" i="5"/>
  <c r="AW45" i="5"/>
  <c r="AV45" i="5"/>
  <c r="AW44" i="5"/>
  <c r="AV44" i="5"/>
  <c r="AW43" i="5"/>
  <c r="AV43" i="5"/>
  <c r="AW42" i="5"/>
  <c r="AV42" i="5"/>
  <c r="AW41" i="5"/>
  <c r="AV41" i="5"/>
  <c r="AW40" i="5"/>
  <c r="AV40" i="5"/>
  <c r="AW39" i="5"/>
  <c r="AV39" i="5"/>
  <c r="AW38" i="5"/>
  <c r="AV38" i="5"/>
  <c r="AW37" i="5"/>
  <c r="AV37" i="5"/>
  <c r="AW36" i="5"/>
  <c r="AV36" i="5"/>
  <c r="AW35" i="5"/>
  <c r="AV35" i="5"/>
  <c r="AW34" i="5"/>
  <c r="AV34" i="5"/>
  <c r="AW33" i="5"/>
  <c r="AV33" i="5"/>
  <c r="AW32" i="5"/>
  <c r="AV32" i="5"/>
  <c r="AW30" i="5"/>
  <c r="AV30" i="5"/>
  <c r="AW29" i="5"/>
  <c r="AV29" i="5"/>
  <c r="AW28" i="5"/>
  <c r="AV28" i="5"/>
  <c r="AW27" i="5"/>
  <c r="AV27" i="5"/>
  <c r="AW26" i="5"/>
  <c r="AV26" i="5"/>
  <c r="AW25" i="5"/>
  <c r="AV25" i="5"/>
  <c r="AW24" i="5"/>
  <c r="AV24" i="5"/>
  <c r="AW23" i="5"/>
  <c r="AV23" i="5"/>
  <c r="AW22" i="5"/>
  <c r="AV22" i="5"/>
  <c r="AW21" i="5"/>
  <c r="AV21" i="5"/>
  <c r="AW20" i="5"/>
  <c r="AV20" i="5"/>
  <c r="AW19" i="5"/>
  <c r="AV19" i="5"/>
  <c r="AW18" i="5"/>
  <c r="AV18" i="5"/>
  <c r="AW17" i="5"/>
  <c r="AV17" i="5"/>
  <c r="AW16" i="5"/>
  <c r="AV16" i="5"/>
  <c r="AW15" i="5"/>
  <c r="AV15" i="5"/>
  <c r="AW14" i="5"/>
  <c r="AV14" i="5"/>
  <c r="Y73" i="5"/>
  <c r="X73" i="5"/>
  <c r="W73" i="5"/>
  <c r="V73" i="5"/>
  <c r="Y72" i="5"/>
  <c r="X72" i="5"/>
  <c r="W72" i="5"/>
  <c r="V72" i="5"/>
  <c r="Y71" i="5"/>
  <c r="X71" i="5"/>
  <c r="W71" i="5"/>
  <c r="V71" i="5"/>
  <c r="Y70" i="5"/>
  <c r="X70" i="5"/>
  <c r="W70" i="5"/>
  <c r="V70" i="5"/>
  <c r="Y69" i="5"/>
  <c r="X69" i="5"/>
  <c r="W69" i="5"/>
  <c r="V69" i="5"/>
  <c r="Y68" i="5"/>
  <c r="X68" i="5"/>
  <c r="W68" i="5"/>
  <c r="V68" i="5"/>
  <c r="Y67" i="5"/>
  <c r="X67" i="5"/>
  <c r="W67" i="5"/>
  <c r="V67" i="5"/>
  <c r="Y66" i="5"/>
  <c r="X66" i="5"/>
  <c r="W66" i="5"/>
  <c r="V66" i="5"/>
  <c r="Y65" i="5"/>
  <c r="X65" i="5"/>
  <c r="W65" i="5"/>
  <c r="V65" i="5"/>
  <c r="Y64" i="5"/>
  <c r="X64" i="5"/>
  <c r="W64" i="5"/>
  <c r="V64" i="5"/>
  <c r="Y63" i="5"/>
  <c r="X63" i="5"/>
  <c r="W63" i="5"/>
  <c r="V63" i="5"/>
  <c r="Y62" i="5"/>
  <c r="X62" i="5"/>
  <c r="W62" i="5"/>
  <c r="V62" i="5"/>
  <c r="Y61" i="5"/>
  <c r="X61" i="5"/>
  <c r="W61" i="5"/>
  <c r="V61" i="5"/>
  <c r="Y60" i="5"/>
  <c r="X60" i="5"/>
  <c r="W60" i="5"/>
  <c r="V60" i="5"/>
  <c r="Y59" i="5"/>
  <c r="X59" i="5"/>
  <c r="W59" i="5"/>
  <c r="V59" i="5"/>
  <c r="Y58" i="5"/>
  <c r="X58" i="5"/>
  <c r="W58" i="5"/>
  <c r="V58" i="5"/>
  <c r="Y56" i="5"/>
  <c r="X56" i="5"/>
  <c r="W56" i="5"/>
  <c r="V56" i="5"/>
  <c r="Y55" i="5"/>
  <c r="X55" i="5"/>
  <c r="W55" i="5"/>
  <c r="V55" i="5"/>
  <c r="Y54" i="5"/>
  <c r="X54" i="5"/>
  <c r="W54" i="5"/>
  <c r="V54" i="5"/>
  <c r="Y53" i="5"/>
  <c r="X53" i="5"/>
  <c r="W53" i="5"/>
  <c r="V53" i="5"/>
  <c r="Y52" i="5"/>
  <c r="X52" i="5"/>
  <c r="W52" i="5"/>
  <c r="V52" i="5"/>
  <c r="Y51" i="5"/>
  <c r="X51" i="5"/>
  <c r="W51" i="5"/>
  <c r="V51" i="5"/>
  <c r="Y50" i="5"/>
  <c r="X50" i="5"/>
  <c r="W50" i="5"/>
  <c r="V50" i="5"/>
  <c r="Y49" i="5"/>
  <c r="X49" i="5"/>
  <c r="W49" i="5"/>
  <c r="V49" i="5"/>
  <c r="Y48" i="5"/>
  <c r="X48" i="5"/>
  <c r="W48" i="5"/>
  <c r="V48" i="5"/>
  <c r="Y47" i="5"/>
  <c r="X47" i="5"/>
  <c r="W47" i="5"/>
  <c r="V47" i="5"/>
  <c r="Y46" i="5"/>
  <c r="X46" i="5"/>
  <c r="W46" i="5"/>
  <c r="V46" i="5"/>
  <c r="Y45" i="5"/>
  <c r="X45" i="5"/>
  <c r="W45" i="5"/>
  <c r="V45" i="5"/>
  <c r="Y44" i="5"/>
  <c r="X44" i="5"/>
  <c r="W44" i="5"/>
  <c r="V44" i="5"/>
  <c r="Y43" i="5"/>
  <c r="X43" i="5"/>
  <c r="W43" i="5"/>
  <c r="V43" i="5"/>
  <c r="Y42" i="5"/>
  <c r="X42" i="5"/>
  <c r="W42" i="5"/>
  <c r="V42" i="5"/>
  <c r="Y41" i="5"/>
  <c r="X41" i="5"/>
  <c r="W41" i="5"/>
  <c r="V41" i="5"/>
  <c r="Y40" i="5"/>
  <c r="X40" i="5"/>
  <c r="W40" i="5"/>
  <c r="V40" i="5"/>
  <c r="Y39" i="5"/>
  <c r="X39" i="5"/>
  <c r="W39" i="5"/>
  <c r="V39" i="5"/>
  <c r="Y38" i="5"/>
  <c r="X38" i="5"/>
  <c r="W38" i="5"/>
  <c r="V38" i="5"/>
  <c r="Y37" i="5"/>
  <c r="X37" i="5"/>
  <c r="W37" i="5"/>
  <c r="V37" i="5"/>
  <c r="Y36" i="5"/>
  <c r="X36" i="5"/>
  <c r="W36" i="5"/>
  <c r="V36" i="5"/>
  <c r="Y35" i="5"/>
  <c r="X35" i="5"/>
  <c r="W35" i="5"/>
  <c r="V35" i="5"/>
  <c r="Y34" i="5"/>
  <c r="X34" i="5"/>
  <c r="W34" i="5"/>
  <c r="V34" i="5"/>
  <c r="Y33" i="5"/>
  <c r="X33" i="5"/>
  <c r="W33" i="5"/>
  <c r="V33" i="5"/>
  <c r="Y32" i="5"/>
  <c r="X32" i="5"/>
  <c r="W32" i="5"/>
  <c r="V32" i="5"/>
  <c r="Y30" i="5"/>
  <c r="X30" i="5"/>
  <c r="W30" i="5"/>
  <c r="V30" i="5"/>
  <c r="Y29" i="5"/>
  <c r="X29" i="5"/>
  <c r="W29" i="5"/>
  <c r="V29" i="5"/>
  <c r="Y28" i="5"/>
  <c r="X28" i="5"/>
  <c r="W28" i="5"/>
  <c r="V28" i="5"/>
  <c r="Y27" i="5"/>
  <c r="X27" i="5"/>
  <c r="W27" i="5"/>
  <c r="V27" i="5"/>
  <c r="Y26" i="5"/>
  <c r="X26" i="5"/>
  <c r="W26" i="5"/>
  <c r="V26" i="5"/>
  <c r="Y25" i="5"/>
  <c r="X25" i="5"/>
  <c r="W25" i="5"/>
  <c r="V25" i="5"/>
  <c r="Y24" i="5"/>
  <c r="X24" i="5"/>
  <c r="W24" i="5"/>
  <c r="V24" i="5"/>
  <c r="Y23" i="5"/>
  <c r="X23" i="5"/>
  <c r="W23" i="5"/>
  <c r="V23" i="5"/>
  <c r="Y22" i="5"/>
  <c r="X22" i="5"/>
  <c r="W22" i="5"/>
  <c r="V22" i="5"/>
  <c r="Y21" i="5"/>
  <c r="X21" i="5"/>
  <c r="W21" i="5"/>
  <c r="V21" i="5"/>
  <c r="Y20" i="5"/>
  <c r="X20" i="5"/>
  <c r="W20" i="5"/>
  <c r="V20" i="5"/>
  <c r="Y19" i="5"/>
  <c r="X19" i="5"/>
  <c r="W19" i="5"/>
  <c r="V19" i="5"/>
  <c r="Y18" i="5"/>
  <c r="X18" i="5"/>
  <c r="W18" i="5"/>
  <c r="V18" i="5"/>
  <c r="Y17" i="5"/>
  <c r="X17" i="5"/>
  <c r="W17" i="5"/>
  <c r="V17" i="5"/>
  <c r="Y16" i="5"/>
  <c r="X16" i="5"/>
  <c r="W16" i="5"/>
  <c r="V16" i="5"/>
  <c r="Y15" i="5"/>
  <c r="X15" i="5"/>
  <c r="W15" i="5"/>
  <c r="V15" i="5"/>
  <c r="Y14" i="5"/>
  <c r="X14" i="5"/>
  <c r="W14" i="5"/>
  <c r="V14" i="5"/>
  <c r="F73" i="5"/>
  <c r="E73" i="5"/>
  <c r="F72" i="5"/>
  <c r="E72" i="5"/>
  <c r="F71" i="5"/>
  <c r="E71" i="5"/>
  <c r="F70" i="5"/>
  <c r="E70" i="5"/>
  <c r="F69" i="5"/>
  <c r="E69" i="5"/>
  <c r="F68" i="5"/>
  <c r="E68" i="5"/>
  <c r="F67" i="5"/>
  <c r="E67" i="5"/>
  <c r="F66" i="5"/>
  <c r="E66" i="5"/>
  <c r="F65" i="5"/>
  <c r="E65" i="5"/>
  <c r="F64" i="5"/>
  <c r="E64" i="5"/>
  <c r="F63" i="5"/>
  <c r="E63" i="5"/>
  <c r="F62" i="5"/>
  <c r="E62" i="5"/>
  <c r="F61" i="5"/>
  <c r="E61" i="5"/>
  <c r="F60" i="5"/>
  <c r="E60" i="5"/>
  <c r="F59" i="5"/>
  <c r="E59" i="5"/>
  <c r="F58" i="5"/>
  <c r="E58" i="5"/>
  <c r="F56" i="5"/>
  <c r="E56" i="5"/>
  <c r="F55" i="5"/>
  <c r="E55" i="5"/>
  <c r="F54" i="5"/>
  <c r="E54" i="5"/>
  <c r="F53" i="5"/>
  <c r="E53" i="5"/>
  <c r="F52" i="5"/>
  <c r="E52" i="5"/>
  <c r="F51" i="5"/>
  <c r="E51" i="5"/>
  <c r="F50" i="5"/>
  <c r="E50" i="5"/>
  <c r="F49" i="5"/>
  <c r="E49" i="5"/>
  <c r="F48" i="5"/>
  <c r="E48" i="5"/>
  <c r="F47" i="5"/>
  <c r="E47" i="5"/>
  <c r="F46" i="5"/>
  <c r="E46" i="5"/>
  <c r="F45" i="5"/>
  <c r="E45" i="5"/>
  <c r="F44" i="5"/>
  <c r="E44" i="5"/>
  <c r="F43" i="5"/>
  <c r="E43" i="5"/>
  <c r="F42" i="5"/>
  <c r="E42" i="5"/>
  <c r="F41" i="5"/>
  <c r="E41" i="5"/>
  <c r="F40" i="5"/>
  <c r="E40" i="5"/>
  <c r="F39" i="5"/>
  <c r="E39" i="5"/>
  <c r="F38" i="5"/>
  <c r="E38" i="5"/>
  <c r="F37" i="5"/>
  <c r="E37" i="5"/>
  <c r="F36" i="5"/>
  <c r="E36" i="5"/>
  <c r="F35" i="5"/>
  <c r="E35" i="5"/>
  <c r="F34" i="5"/>
  <c r="E34" i="5"/>
  <c r="F33" i="5"/>
  <c r="E33" i="5"/>
  <c r="F32" i="5"/>
  <c r="E32" i="5"/>
  <c r="F30" i="5"/>
  <c r="E30" i="5"/>
  <c r="F29" i="5"/>
  <c r="E29" i="5"/>
  <c r="F28" i="5"/>
  <c r="E28" i="5"/>
  <c r="F27" i="5"/>
  <c r="E27" i="5"/>
  <c r="F26" i="5"/>
  <c r="E26" i="5"/>
  <c r="F25" i="5"/>
  <c r="E25" i="5"/>
  <c r="F24" i="5"/>
  <c r="E24" i="5"/>
  <c r="F23" i="5"/>
  <c r="E23" i="5"/>
  <c r="F22" i="5"/>
  <c r="E22" i="5"/>
  <c r="F21" i="5"/>
  <c r="E21" i="5"/>
  <c r="F20" i="5"/>
  <c r="E20" i="5"/>
  <c r="F19" i="5"/>
  <c r="E19" i="5"/>
  <c r="F18" i="5"/>
  <c r="E18" i="5"/>
  <c r="F17" i="5"/>
  <c r="E17" i="5"/>
  <c r="F16" i="5"/>
  <c r="E16" i="5"/>
  <c r="F15" i="5"/>
  <c r="E15" i="5"/>
  <c r="F14" i="5"/>
  <c r="E14" i="5"/>
  <c r="F73" i="4"/>
  <c r="E73" i="4"/>
  <c r="F72" i="4"/>
  <c r="E72" i="4"/>
  <c r="F71" i="4"/>
  <c r="E71" i="4"/>
  <c r="F70" i="4"/>
  <c r="E70" i="4"/>
  <c r="F69" i="4"/>
  <c r="E69" i="4"/>
  <c r="F68" i="4"/>
  <c r="E68" i="4"/>
  <c r="F67" i="4"/>
  <c r="E67" i="4"/>
  <c r="F66" i="4"/>
  <c r="E66" i="4"/>
  <c r="F65" i="4"/>
  <c r="E65" i="4"/>
  <c r="F64" i="4"/>
  <c r="E64" i="4"/>
  <c r="F63" i="4"/>
  <c r="E63" i="4"/>
  <c r="F62" i="4"/>
  <c r="E62" i="4"/>
  <c r="F61" i="4"/>
  <c r="E61" i="4"/>
  <c r="F60" i="4"/>
  <c r="E60" i="4"/>
  <c r="F59" i="4"/>
  <c r="E59" i="4"/>
  <c r="F58" i="4"/>
  <c r="E58" i="4"/>
  <c r="F56" i="4"/>
  <c r="E56" i="4"/>
  <c r="F55" i="4"/>
  <c r="E55" i="4"/>
  <c r="F54" i="4"/>
  <c r="E54" i="4"/>
  <c r="F53" i="4"/>
  <c r="E53" i="4"/>
  <c r="F52" i="4"/>
  <c r="E52" i="4"/>
  <c r="F51" i="4"/>
  <c r="E51" i="4"/>
  <c r="F50" i="4"/>
  <c r="E50" i="4"/>
  <c r="F49" i="4"/>
  <c r="E49" i="4"/>
  <c r="F48" i="4"/>
  <c r="E48" i="4"/>
  <c r="F47" i="4"/>
  <c r="E47" i="4"/>
  <c r="F46" i="4"/>
  <c r="E46" i="4"/>
  <c r="F45" i="4"/>
  <c r="E45" i="4"/>
  <c r="F44" i="4"/>
  <c r="E44" i="4"/>
  <c r="F43" i="4"/>
  <c r="E43" i="4"/>
  <c r="F42" i="4"/>
  <c r="E42" i="4"/>
  <c r="F41" i="4"/>
  <c r="E41" i="4"/>
  <c r="F40" i="4"/>
  <c r="E40" i="4"/>
  <c r="F39" i="4"/>
  <c r="E39" i="4"/>
  <c r="F38" i="4"/>
  <c r="E38" i="4"/>
  <c r="F37" i="4"/>
  <c r="E37" i="4"/>
  <c r="F36" i="4"/>
  <c r="E36" i="4"/>
  <c r="F35" i="4"/>
  <c r="E35" i="4"/>
  <c r="F34" i="4"/>
  <c r="E34" i="4"/>
  <c r="F33" i="4"/>
  <c r="E33" i="4"/>
  <c r="F32" i="4"/>
  <c r="E32" i="4"/>
  <c r="F30" i="4"/>
  <c r="E30" i="4"/>
  <c r="F29" i="4"/>
  <c r="E29" i="4"/>
  <c r="F28" i="4"/>
  <c r="E28" i="4"/>
  <c r="F27" i="4"/>
  <c r="E27" i="4"/>
  <c r="F26" i="4"/>
  <c r="E26" i="4"/>
  <c r="F25" i="4"/>
  <c r="E25" i="4"/>
  <c r="F24" i="4"/>
  <c r="E24" i="4"/>
  <c r="F23" i="4"/>
  <c r="E23" i="4"/>
  <c r="F22" i="4"/>
  <c r="E22" i="4"/>
  <c r="F21" i="4"/>
  <c r="E21" i="4"/>
  <c r="F20" i="4"/>
  <c r="E20" i="4"/>
  <c r="F19" i="4"/>
  <c r="E19" i="4"/>
  <c r="F18" i="4"/>
  <c r="E18" i="4"/>
  <c r="F17" i="4"/>
  <c r="E17" i="4"/>
  <c r="F16" i="4"/>
  <c r="E16" i="4"/>
  <c r="F15" i="4"/>
  <c r="E15" i="4"/>
  <c r="F14" i="4"/>
  <c r="E14" i="4"/>
  <c r="L27" i="7" l="1"/>
  <c r="L14" i="6" l="1"/>
  <c r="CH16" i="5"/>
  <c r="CI28" i="5" l="1"/>
  <c r="CH28" i="5" l="1"/>
  <c r="BC30" i="5" l="1"/>
  <c r="BC35" i="5"/>
  <c r="CI15" i="5" l="1"/>
  <c r="CH15" i="5"/>
  <c r="AB15" i="6"/>
  <c r="CI14" i="5" l="1"/>
  <c r="CH14" i="5"/>
  <c r="CI65" i="5" l="1"/>
  <c r="CH65" i="5"/>
  <c r="U53" i="5" l="1"/>
  <c r="U52" i="5"/>
  <c r="U51" i="5"/>
  <c r="U50" i="5"/>
  <c r="U49" i="5"/>
  <c r="U48" i="5"/>
  <c r="U47" i="5"/>
  <c r="U46" i="5"/>
  <c r="U45" i="5"/>
  <c r="U44" i="5"/>
  <c r="U43" i="5"/>
  <c r="U42" i="5"/>
  <c r="U41" i="5"/>
  <c r="U40" i="5"/>
  <c r="U38" i="5"/>
  <c r="U37" i="5"/>
  <c r="U36" i="5"/>
  <c r="U34" i="5"/>
  <c r="U26" i="5"/>
  <c r="U25" i="5"/>
  <c r="U22" i="5"/>
  <c r="U21" i="5"/>
  <c r="U20" i="5"/>
  <c r="AH80" i="3"/>
  <c r="D78" i="7"/>
  <c r="D77" i="7"/>
  <c r="D78" i="6"/>
  <c r="D77" i="6"/>
  <c r="BK80" i="5"/>
  <c r="BK78" i="5"/>
  <c r="BK77" i="5"/>
  <c r="AU78" i="5"/>
  <c r="AU77" i="5"/>
  <c r="U79" i="5"/>
  <c r="T79" i="5"/>
  <c r="S78" i="5"/>
  <c r="D78" i="5"/>
  <c r="D78" i="4"/>
  <c r="D73" i="7"/>
  <c r="C73" i="7"/>
  <c r="D72" i="7"/>
  <c r="C72" i="7"/>
  <c r="D71" i="7"/>
  <c r="C71" i="7"/>
  <c r="D70" i="7"/>
  <c r="C70" i="7"/>
  <c r="D69" i="7"/>
  <c r="C69" i="7"/>
  <c r="D68" i="7"/>
  <c r="C68" i="7"/>
  <c r="D67" i="7"/>
  <c r="C67" i="7"/>
  <c r="D66" i="7"/>
  <c r="C66" i="7"/>
  <c r="D65" i="7"/>
  <c r="C65" i="7"/>
  <c r="D64" i="7"/>
  <c r="C64" i="7"/>
  <c r="D63" i="7"/>
  <c r="C63" i="7"/>
  <c r="D62" i="7"/>
  <c r="C62" i="7"/>
  <c r="C61" i="7"/>
  <c r="D59" i="7"/>
  <c r="D58" i="7"/>
  <c r="D57" i="7"/>
  <c r="C57" i="7"/>
  <c r="D55" i="7"/>
  <c r="D53" i="7"/>
  <c r="D46" i="7"/>
  <c r="D39" i="7"/>
  <c r="D37" i="7"/>
  <c r="D35" i="7"/>
  <c r="D34" i="7"/>
  <c r="D33" i="7"/>
  <c r="D32" i="7"/>
  <c r="D31" i="7"/>
  <c r="C31" i="7"/>
  <c r="D30" i="7"/>
  <c r="D29" i="7"/>
  <c r="D27" i="7"/>
  <c r="D26" i="7"/>
  <c r="D25" i="7"/>
  <c r="D24" i="7"/>
  <c r="D20" i="7"/>
  <c r="D19" i="7"/>
  <c r="D18" i="7"/>
  <c r="D16" i="7"/>
  <c r="D15" i="7"/>
  <c r="C14" i="7"/>
  <c r="S73" i="6"/>
  <c r="S72" i="6"/>
  <c r="S71" i="6"/>
  <c r="S70" i="6"/>
  <c r="S69" i="6"/>
  <c r="S68" i="6"/>
  <c r="S67" i="6"/>
  <c r="S66" i="6"/>
  <c r="S65" i="6"/>
  <c r="S64" i="6"/>
  <c r="S63" i="6"/>
  <c r="S62" i="6"/>
  <c r="S61" i="6"/>
  <c r="S60" i="6"/>
  <c r="S59" i="6"/>
  <c r="S58" i="6"/>
  <c r="T57" i="6"/>
  <c r="S57" i="6"/>
  <c r="S56" i="6"/>
  <c r="S55" i="6"/>
  <c r="S54" i="6"/>
  <c r="S53" i="6"/>
  <c r="S52" i="6"/>
  <c r="S51" i="6"/>
  <c r="S50" i="6"/>
  <c r="S49" i="6"/>
  <c r="S48" i="6"/>
  <c r="S47" i="6"/>
  <c r="S46" i="6"/>
  <c r="S45" i="6"/>
  <c r="S44" i="6"/>
  <c r="S43" i="6"/>
  <c r="S42" i="6"/>
  <c r="S41" i="6"/>
  <c r="S40" i="6"/>
  <c r="S39" i="6"/>
  <c r="S38" i="6"/>
  <c r="S37" i="6"/>
  <c r="S36" i="6"/>
  <c r="S35" i="6"/>
  <c r="S34" i="6"/>
  <c r="S33" i="6"/>
  <c r="S32" i="6"/>
  <c r="S30" i="6"/>
  <c r="S29" i="6"/>
  <c r="S28" i="6"/>
  <c r="S27" i="6"/>
  <c r="S26" i="6"/>
  <c r="S25" i="6"/>
  <c r="S24" i="6"/>
  <c r="S23" i="6"/>
  <c r="S22" i="6"/>
  <c r="S21" i="6"/>
  <c r="S20" i="6"/>
  <c r="S19" i="6"/>
  <c r="S18" i="6"/>
  <c r="S17" i="6"/>
  <c r="S16" i="6"/>
  <c r="S15" i="6"/>
  <c r="T14" i="6"/>
  <c r="S14" i="6"/>
  <c r="C73" i="6"/>
  <c r="C72" i="6"/>
  <c r="C71" i="6"/>
  <c r="C70" i="6"/>
  <c r="C69" i="6"/>
  <c r="C68" i="6"/>
  <c r="C67" i="6"/>
  <c r="C66" i="6"/>
  <c r="C65" i="6"/>
  <c r="C64" i="6"/>
  <c r="C63" i="6"/>
  <c r="C62" i="6"/>
  <c r="C61" i="6"/>
  <c r="C59" i="6"/>
  <c r="C58" i="6"/>
  <c r="D57" i="6"/>
  <c r="C57" i="6"/>
  <c r="C56" i="6"/>
  <c r="C55" i="6"/>
  <c r="C54" i="6"/>
  <c r="C35" i="6"/>
  <c r="C33" i="6"/>
  <c r="C32" i="6"/>
  <c r="C30" i="6"/>
  <c r="C29" i="6"/>
  <c r="C18" i="6"/>
  <c r="D14" i="6"/>
  <c r="CA73" i="5"/>
  <c r="BZ73" i="5"/>
  <c r="CA72" i="5"/>
  <c r="BZ72" i="5"/>
  <c r="CA71" i="5"/>
  <c r="BZ71" i="5"/>
  <c r="CA70" i="5"/>
  <c r="BZ70" i="5"/>
  <c r="CA69" i="5"/>
  <c r="BZ69" i="5"/>
  <c r="CA68" i="5"/>
  <c r="BZ68" i="5"/>
  <c r="CA67" i="5"/>
  <c r="BZ67" i="5"/>
  <c r="CA66" i="5"/>
  <c r="BZ66" i="5"/>
  <c r="CA65" i="5"/>
  <c r="BZ65" i="5"/>
  <c r="CA64" i="5"/>
  <c r="BZ64" i="5"/>
  <c r="CA63" i="5"/>
  <c r="BZ63" i="5"/>
  <c r="CA62" i="5"/>
  <c r="BZ62" i="5"/>
  <c r="CA61" i="5"/>
  <c r="BZ61" i="5"/>
  <c r="CA60" i="5"/>
  <c r="BZ60" i="5"/>
  <c r="CA59" i="5"/>
  <c r="BZ59" i="5"/>
  <c r="CA58" i="5"/>
  <c r="BZ58" i="5"/>
  <c r="CA56" i="5"/>
  <c r="BZ56" i="5"/>
  <c r="CA55" i="5"/>
  <c r="BZ55" i="5"/>
  <c r="CA54" i="5"/>
  <c r="BZ54" i="5"/>
  <c r="CA53" i="5"/>
  <c r="BZ53" i="5"/>
  <c r="CA52" i="5"/>
  <c r="BZ52" i="5"/>
  <c r="CA51" i="5"/>
  <c r="BZ51" i="5"/>
  <c r="CA50" i="5"/>
  <c r="BZ50" i="5"/>
  <c r="CA49" i="5"/>
  <c r="BZ49" i="5"/>
  <c r="CA48" i="5"/>
  <c r="BZ48" i="5"/>
  <c r="CA47" i="5"/>
  <c r="BZ47" i="5"/>
  <c r="CA46" i="5"/>
  <c r="BZ46" i="5"/>
  <c r="CA45" i="5"/>
  <c r="BZ45" i="5"/>
  <c r="CA44" i="5"/>
  <c r="BZ44" i="5"/>
  <c r="CA43" i="5"/>
  <c r="BZ43" i="5"/>
  <c r="CA42" i="5"/>
  <c r="BZ42" i="5"/>
  <c r="CA41" i="5"/>
  <c r="BZ41" i="5"/>
  <c r="CA40" i="5"/>
  <c r="BZ40" i="5"/>
  <c r="CA39" i="5"/>
  <c r="BZ39" i="5"/>
  <c r="CA38" i="5"/>
  <c r="BZ38" i="5"/>
  <c r="CA37" i="5"/>
  <c r="BZ37" i="5"/>
  <c r="CA36" i="5"/>
  <c r="BZ36" i="5"/>
  <c r="CA35" i="5"/>
  <c r="BZ35" i="5"/>
  <c r="CA34" i="5"/>
  <c r="BZ34" i="5"/>
  <c r="CA33" i="5"/>
  <c r="BZ33" i="5"/>
  <c r="CA32" i="5"/>
  <c r="BZ32" i="5"/>
  <c r="CA30" i="5"/>
  <c r="BZ30" i="5"/>
  <c r="CA29" i="5"/>
  <c r="BZ29" i="5"/>
  <c r="CA28" i="5"/>
  <c r="BZ28" i="5"/>
  <c r="CA27" i="5"/>
  <c r="BZ27" i="5"/>
  <c r="CA26" i="5"/>
  <c r="BZ26" i="5"/>
  <c r="CA25" i="5"/>
  <c r="BZ25" i="5"/>
  <c r="CA24" i="5"/>
  <c r="BZ24" i="5"/>
  <c r="CA23" i="5"/>
  <c r="BZ23" i="5"/>
  <c r="CA22" i="5"/>
  <c r="BZ22" i="5"/>
  <c r="CA21" i="5"/>
  <c r="BZ21" i="5"/>
  <c r="CA20" i="5"/>
  <c r="BZ20" i="5"/>
  <c r="CA19" i="5"/>
  <c r="BZ19" i="5"/>
  <c r="CA18" i="5"/>
  <c r="BZ18" i="5"/>
  <c r="CA17" i="5"/>
  <c r="BZ17" i="5"/>
  <c r="CA16" i="5"/>
  <c r="BZ16" i="5"/>
  <c r="CA15" i="5"/>
  <c r="BZ15" i="5"/>
  <c r="CA14" i="5"/>
  <c r="BZ14" i="5"/>
  <c r="BJ72" i="5"/>
  <c r="BJ71" i="5"/>
  <c r="BJ70" i="5"/>
  <c r="BJ69" i="5"/>
  <c r="BJ68" i="5"/>
  <c r="BJ67" i="5"/>
  <c r="BJ66" i="5"/>
  <c r="BJ65" i="5"/>
  <c r="BJ64" i="5"/>
  <c r="BJ63" i="5"/>
  <c r="BJ62" i="5"/>
  <c r="BJ61" i="5"/>
  <c r="BJ60" i="5"/>
  <c r="BJ59" i="5"/>
  <c r="BJ58" i="5"/>
  <c r="BJ56" i="5"/>
  <c r="BJ55" i="5"/>
  <c r="BJ54" i="5"/>
  <c r="BJ53" i="5"/>
  <c r="BJ52" i="5"/>
  <c r="BJ51" i="5"/>
  <c r="BJ50" i="5"/>
  <c r="BJ49" i="5"/>
  <c r="BJ48" i="5"/>
  <c r="BJ47" i="5"/>
  <c r="BJ46" i="5"/>
  <c r="BJ45" i="5"/>
  <c r="BJ44" i="5"/>
  <c r="BJ43" i="5"/>
  <c r="BJ42" i="5"/>
  <c r="BJ41" i="5"/>
  <c r="BJ40" i="5"/>
  <c r="BJ39" i="5"/>
  <c r="BJ38" i="5"/>
  <c r="BJ37" i="5"/>
  <c r="BJ36" i="5"/>
  <c r="BJ35" i="5"/>
  <c r="BJ34" i="5"/>
  <c r="BJ33" i="5"/>
  <c r="BJ32" i="5"/>
  <c r="BJ30" i="5"/>
  <c r="BJ29" i="5"/>
  <c r="BJ28" i="5"/>
  <c r="BJ27" i="5"/>
  <c r="BJ26" i="5"/>
  <c r="BJ25" i="5"/>
  <c r="BJ24" i="5"/>
  <c r="BJ23" i="5"/>
  <c r="BK22" i="5"/>
  <c r="BJ22" i="5"/>
  <c r="BJ21" i="5"/>
  <c r="BJ20" i="5"/>
  <c r="BJ19" i="5"/>
  <c r="BJ18" i="5"/>
  <c r="BJ16" i="5"/>
  <c r="BJ14" i="5"/>
  <c r="AT73" i="5"/>
  <c r="AT72" i="5"/>
  <c r="AT71" i="5"/>
  <c r="AT70" i="5"/>
  <c r="AT69" i="5"/>
  <c r="AT68" i="5"/>
  <c r="AT67" i="5"/>
  <c r="AT66" i="5"/>
  <c r="AT65" i="5"/>
  <c r="AT64" i="5"/>
  <c r="AT63" i="5"/>
  <c r="AT62" i="5"/>
  <c r="AT61" i="5"/>
  <c r="AT60" i="5"/>
  <c r="AT59" i="5"/>
  <c r="AT58" i="5"/>
  <c r="AT56" i="5"/>
  <c r="AT55" i="5"/>
  <c r="AT54" i="5"/>
  <c r="AT53" i="5"/>
  <c r="AT52" i="5"/>
  <c r="AT51" i="5"/>
  <c r="AT50" i="5"/>
  <c r="AT49" i="5"/>
  <c r="AT48" i="5"/>
  <c r="AT47" i="5"/>
  <c r="AT46" i="5"/>
  <c r="AT45" i="5"/>
  <c r="AT44" i="5"/>
  <c r="AT43" i="5"/>
  <c r="AT42" i="5"/>
  <c r="AT41" i="5"/>
  <c r="AT40" i="5"/>
  <c r="AT39" i="5"/>
  <c r="AT38" i="5"/>
  <c r="AT37" i="5"/>
  <c r="AT36" i="5"/>
  <c r="AT35" i="5"/>
  <c r="AT34" i="5"/>
  <c r="AT33" i="5"/>
  <c r="AT32" i="5"/>
  <c r="AT30" i="5"/>
  <c r="AT29" i="5"/>
  <c r="AT28" i="5"/>
  <c r="AT27" i="5"/>
  <c r="AT26" i="5"/>
  <c r="AT25" i="5"/>
  <c r="AT24" i="5"/>
  <c r="AT23" i="5"/>
  <c r="AT22" i="5"/>
  <c r="AT21" i="5"/>
  <c r="AT20" i="5"/>
  <c r="AT19" i="5"/>
  <c r="AT18" i="5"/>
  <c r="AT17" i="5"/>
  <c r="AT16" i="5"/>
  <c r="AT14" i="5"/>
  <c r="T73" i="5"/>
  <c r="T72" i="5"/>
  <c r="R72" i="5"/>
  <c r="T71" i="5"/>
  <c r="R71" i="5"/>
  <c r="T70" i="5"/>
  <c r="R70" i="5"/>
  <c r="T69" i="5"/>
  <c r="R69" i="5"/>
  <c r="T68" i="5"/>
  <c r="R68" i="5"/>
  <c r="T67" i="5"/>
  <c r="R67" i="5"/>
  <c r="T66" i="5"/>
  <c r="R66" i="5"/>
  <c r="T65" i="5"/>
  <c r="R65" i="5"/>
  <c r="T64" i="5"/>
  <c r="R64" i="5"/>
  <c r="T63" i="5"/>
  <c r="R63" i="5"/>
  <c r="T62" i="5"/>
  <c r="R62" i="5"/>
  <c r="T61" i="5"/>
  <c r="R61" i="5"/>
  <c r="T60" i="5"/>
  <c r="T59" i="5"/>
  <c r="R59" i="5"/>
  <c r="T58" i="5"/>
  <c r="R58" i="5"/>
  <c r="T56" i="5"/>
  <c r="R56" i="5"/>
  <c r="T55" i="5"/>
  <c r="R55" i="5"/>
  <c r="T54" i="5"/>
  <c r="R54" i="5"/>
  <c r="T53" i="5"/>
  <c r="S53" i="5"/>
  <c r="T52" i="5"/>
  <c r="T51" i="5"/>
  <c r="T50" i="5"/>
  <c r="T49" i="5"/>
  <c r="T48" i="5"/>
  <c r="T47" i="5"/>
  <c r="T46" i="5"/>
  <c r="T45" i="5"/>
  <c r="T44" i="5"/>
  <c r="T43" i="5"/>
  <c r="T42" i="5"/>
  <c r="T41" i="5"/>
  <c r="T40" i="5"/>
  <c r="T39" i="5"/>
  <c r="R39" i="5"/>
  <c r="T38" i="5"/>
  <c r="T37" i="5"/>
  <c r="T36" i="5"/>
  <c r="T35" i="5"/>
  <c r="T34" i="5"/>
  <c r="T33" i="5"/>
  <c r="R33" i="5"/>
  <c r="T32" i="5"/>
  <c r="R32" i="5"/>
  <c r="T30" i="5"/>
  <c r="T29" i="5"/>
  <c r="T28" i="5"/>
  <c r="T27" i="5"/>
  <c r="T26" i="5"/>
  <c r="T25" i="5"/>
  <c r="T24" i="5"/>
  <c r="R24" i="5"/>
  <c r="T23" i="5"/>
  <c r="T22" i="5"/>
  <c r="S22" i="5"/>
  <c r="R22" i="5"/>
  <c r="T21" i="5"/>
  <c r="T20" i="5"/>
  <c r="T19" i="5"/>
  <c r="R19" i="5"/>
  <c r="T18" i="5"/>
  <c r="T17" i="5"/>
  <c r="T16" i="5"/>
  <c r="S16" i="5"/>
  <c r="T15" i="5"/>
  <c r="T14" i="5"/>
  <c r="S14" i="5"/>
  <c r="R14" i="5"/>
  <c r="C73" i="5"/>
  <c r="B73" i="5"/>
  <c r="C72" i="5"/>
  <c r="B72" i="5"/>
  <c r="C71" i="5"/>
  <c r="B71" i="5"/>
  <c r="C70" i="5"/>
  <c r="B70" i="5"/>
  <c r="C69" i="5"/>
  <c r="B69" i="5"/>
  <c r="C68" i="5"/>
  <c r="B68" i="5"/>
  <c r="C67" i="5"/>
  <c r="B67" i="5"/>
  <c r="C66" i="5"/>
  <c r="B66" i="5"/>
  <c r="C65" i="5"/>
  <c r="B65" i="5"/>
  <c r="C64" i="5"/>
  <c r="B64" i="5"/>
  <c r="C63" i="5"/>
  <c r="B63" i="5"/>
  <c r="C62" i="5"/>
  <c r="B62" i="5"/>
  <c r="B61" i="5"/>
  <c r="B60" i="5"/>
  <c r="C59" i="5"/>
  <c r="B59" i="5"/>
  <c r="C58" i="5"/>
  <c r="B58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D73" i="4"/>
  <c r="C73" i="4"/>
  <c r="B73" i="4"/>
  <c r="D72" i="4"/>
  <c r="C72" i="4"/>
  <c r="B72" i="4"/>
  <c r="D71" i="4"/>
  <c r="C71" i="4"/>
  <c r="B71" i="4"/>
  <c r="D70" i="4"/>
  <c r="C70" i="4"/>
  <c r="B70" i="4"/>
  <c r="D69" i="4"/>
  <c r="C69" i="4"/>
  <c r="B69" i="4"/>
  <c r="D68" i="4"/>
  <c r="C68" i="4"/>
  <c r="B68" i="4"/>
  <c r="D67" i="4"/>
  <c r="C67" i="4"/>
  <c r="B67" i="4"/>
  <c r="D66" i="4"/>
  <c r="C66" i="4"/>
  <c r="B66" i="4"/>
  <c r="D65" i="4"/>
  <c r="C65" i="4"/>
  <c r="B65" i="4"/>
  <c r="D64" i="4"/>
  <c r="C64" i="4"/>
  <c r="B64" i="4"/>
  <c r="D63" i="4"/>
  <c r="C63" i="4"/>
  <c r="B63" i="4"/>
  <c r="D62" i="4"/>
  <c r="C62" i="4"/>
  <c r="B62" i="4"/>
  <c r="D61" i="4"/>
  <c r="C61" i="4"/>
  <c r="B61" i="4"/>
  <c r="D60" i="4"/>
  <c r="C60" i="4"/>
  <c r="B60" i="4"/>
  <c r="D59" i="4"/>
  <c r="C59" i="4"/>
  <c r="B59" i="4"/>
  <c r="D58" i="4"/>
  <c r="C58" i="4"/>
  <c r="B58" i="4"/>
  <c r="D56" i="4"/>
  <c r="C56" i="4"/>
  <c r="B56" i="4"/>
  <c r="D55" i="4"/>
  <c r="C55" i="4"/>
  <c r="B55" i="4"/>
  <c r="D54" i="4"/>
  <c r="C54" i="4"/>
  <c r="B54" i="4"/>
  <c r="D53" i="4"/>
  <c r="C53" i="4"/>
  <c r="B53" i="4"/>
  <c r="C52" i="4"/>
  <c r="B52" i="4"/>
  <c r="C51" i="4"/>
  <c r="B51" i="4"/>
  <c r="C50" i="4"/>
  <c r="B50" i="4"/>
  <c r="C49" i="4"/>
  <c r="B49" i="4"/>
  <c r="C48" i="4"/>
  <c r="B48" i="4"/>
  <c r="C47" i="4"/>
  <c r="B47" i="4"/>
  <c r="C46" i="4"/>
  <c r="B46" i="4"/>
  <c r="C45" i="4"/>
  <c r="B45" i="4"/>
  <c r="C44" i="4"/>
  <c r="B44" i="4"/>
  <c r="C43" i="4"/>
  <c r="B43" i="4"/>
  <c r="C42" i="4"/>
  <c r="B42" i="4"/>
  <c r="C41" i="4"/>
  <c r="B41" i="4"/>
  <c r="C40" i="4"/>
  <c r="B40" i="4"/>
  <c r="D39" i="4"/>
  <c r="C39" i="4"/>
  <c r="B39" i="4"/>
  <c r="D38" i="4"/>
  <c r="C38" i="4"/>
  <c r="B38" i="4"/>
  <c r="D37" i="4"/>
  <c r="C37" i="4"/>
  <c r="B37" i="4"/>
  <c r="C36" i="4"/>
  <c r="B36" i="4"/>
  <c r="D35" i="4"/>
  <c r="C35" i="4"/>
  <c r="B35" i="4"/>
  <c r="C34" i="4"/>
  <c r="B34" i="4"/>
  <c r="C33" i="4"/>
  <c r="B33" i="4"/>
  <c r="C32" i="4"/>
  <c r="B32" i="4"/>
  <c r="D30" i="4"/>
  <c r="C30" i="4"/>
  <c r="B30" i="4"/>
  <c r="D29" i="4"/>
  <c r="C29" i="4"/>
  <c r="B29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AC53" i="5"/>
  <c r="AC52" i="5"/>
  <c r="AC51" i="5"/>
  <c r="AC49" i="5"/>
  <c r="AC48" i="5"/>
  <c r="AC47" i="5"/>
  <c r="AC46" i="5"/>
  <c r="AC45" i="5"/>
  <c r="AC44" i="5"/>
  <c r="AC43" i="5"/>
  <c r="AC42" i="5"/>
  <c r="AC41" i="5"/>
  <c r="AC40" i="5"/>
  <c r="AC38" i="5"/>
  <c r="AC37" i="5"/>
  <c r="AC36" i="5"/>
  <c r="AC34" i="5"/>
  <c r="AC26" i="5"/>
  <c r="AC25" i="5"/>
  <c r="AC22" i="5"/>
  <c r="AC21" i="5"/>
  <c r="AC20" i="5"/>
  <c r="H78" i="7"/>
  <c r="H77" i="7"/>
  <c r="H78" i="6"/>
  <c r="H77" i="6"/>
  <c r="BO78" i="5"/>
  <c r="BO77" i="5"/>
  <c r="AY78" i="5"/>
  <c r="AY77" i="5"/>
  <c r="AA78" i="5"/>
  <c r="H78" i="5"/>
  <c r="H78" i="4"/>
  <c r="H57" i="7"/>
  <c r="G57" i="7"/>
  <c r="H46" i="7"/>
  <c r="H37" i="7"/>
  <c r="H31" i="7"/>
  <c r="G31" i="7"/>
  <c r="W73" i="6"/>
  <c r="W72" i="6"/>
  <c r="W71" i="6"/>
  <c r="W70" i="6"/>
  <c r="W69" i="6"/>
  <c r="W68" i="6"/>
  <c r="W66" i="6"/>
  <c r="W65" i="6"/>
  <c r="W64" i="6"/>
  <c r="W63" i="6"/>
  <c r="W62" i="6"/>
  <c r="W61" i="6"/>
  <c r="W60" i="6"/>
  <c r="W59" i="6"/>
  <c r="W58" i="6"/>
  <c r="X57" i="6"/>
  <c r="W57" i="6"/>
  <c r="W56" i="6"/>
  <c r="W55" i="6"/>
  <c r="W54" i="6"/>
  <c r="W53" i="6"/>
  <c r="W52" i="6"/>
  <c r="W51" i="6"/>
  <c r="W50" i="6"/>
  <c r="W49" i="6"/>
  <c r="W48" i="6"/>
  <c r="W47" i="6"/>
  <c r="W46" i="6"/>
  <c r="W45" i="6"/>
  <c r="W44" i="6"/>
  <c r="W43" i="6"/>
  <c r="W42" i="6"/>
  <c r="W41" i="6"/>
  <c r="W40" i="6"/>
  <c r="W39" i="6"/>
  <c r="W38" i="6"/>
  <c r="W37" i="6"/>
  <c r="W36" i="6"/>
  <c r="W35" i="6"/>
  <c r="W34" i="6"/>
  <c r="W33" i="6"/>
  <c r="W32" i="6"/>
  <c r="W30" i="6"/>
  <c r="W29" i="6"/>
  <c r="W28" i="6"/>
  <c r="W27" i="6"/>
  <c r="W26" i="6"/>
  <c r="W25" i="6"/>
  <c r="W24" i="6"/>
  <c r="W23" i="6"/>
  <c r="W22" i="6"/>
  <c r="W21" i="6"/>
  <c r="W20" i="6"/>
  <c r="W19" i="6"/>
  <c r="W18" i="6"/>
  <c r="W17" i="6"/>
  <c r="G73" i="6"/>
  <c r="G72" i="6"/>
  <c r="G71" i="6"/>
  <c r="G70" i="6"/>
  <c r="G69" i="6"/>
  <c r="G68" i="6"/>
  <c r="G66" i="6"/>
  <c r="G65" i="6"/>
  <c r="G64" i="6"/>
  <c r="G63" i="6"/>
  <c r="G62" i="6"/>
  <c r="G61" i="6"/>
  <c r="G59" i="6"/>
  <c r="G58" i="6"/>
  <c r="H57" i="6"/>
  <c r="G57" i="6"/>
  <c r="G56" i="6"/>
  <c r="G55" i="6"/>
  <c r="G54" i="6"/>
  <c r="G35" i="6"/>
  <c r="G33" i="6"/>
  <c r="G32" i="6"/>
  <c r="G30" i="6"/>
  <c r="G29" i="6"/>
  <c r="G23" i="6"/>
  <c r="G18" i="6"/>
  <c r="CE73" i="5"/>
  <c r="CD73" i="5"/>
  <c r="CE72" i="5"/>
  <c r="CD72" i="5"/>
  <c r="CE71" i="5"/>
  <c r="CD71" i="5"/>
  <c r="CE70" i="5"/>
  <c r="CD70" i="5"/>
  <c r="CE69" i="5"/>
  <c r="CD69" i="5"/>
  <c r="CE68" i="5"/>
  <c r="CD68" i="5"/>
  <c r="CE67" i="5"/>
  <c r="CD67" i="5"/>
  <c r="CE66" i="5"/>
  <c r="CD66" i="5"/>
  <c r="CE64" i="5"/>
  <c r="CD64" i="5"/>
  <c r="CE63" i="5"/>
  <c r="CD63" i="5"/>
  <c r="CE62" i="5"/>
  <c r="CD62" i="5"/>
  <c r="CE61" i="5"/>
  <c r="CD61" i="5"/>
  <c r="CE59" i="5"/>
  <c r="CD59" i="5"/>
  <c r="CE58" i="5"/>
  <c r="CD58" i="5"/>
  <c r="CE56" i="5"/>
  <c r="CD56" i="5"/>
  <c r="CE55" i="5"/>
  <c r="CD55" i="5"/>
  <c r="CE54" i="5"/>
  <c r="CD54" i="5"/>
  <c r="CE51" i="5"/>
  <c r="CD51" i="5"/>
  <c r="CE50" i="5"/>
  <c r="CD50" i="5"/>
  <c r="CE49" i="5"/>
  <c r="CD49" i="5"/>
  <c r="CE48" i="5"/>
  <c r="CD48" i="5"/>
  <c r="CE47" i="5"/>
  <c r="CD47" i="5"/>
  <c r="CE45" i="5"/>
  <c r="CD45" i="5"/>
  <c r="CE44" i="5"/>
  <c r="CD44" i="5"/>
  <c r="CE43" i="5"/>
  <c r="CD43" i="5"/>
  <c r="CE42" i="5"/>
  <c r="CD42" i="5"/>
  <c r="CE41" i="5"/>
  <c r="CD41" i="5"/>
  <c r="CE40" i="5"/>
  <c r="CD40" i="5"/>
  <c r="CE39" i="5"/>
  <c r="CD39" i="5"/>
  <c r="CE38" i="5"/>
  <c r="CD38" i="5"/>
  <c r="CE37" i="5"/>
  <c r="CD37" i="5"/>
  <c r="CE36" i="5"/>
  <c r="CD36" i="5"/>
  <c r="CE35" i="5"/>
  <c r="CD35" i="5"/>
  <c r="CE33" i="5"/>
  <c r="CD33" i="5"/>
  <c r="CE32" i="5"/>
  <c r="CD32" i="5"/>
  <c r="CE30" i="5"/>
  <c r="CD30" i="5"/>
  <c r="CE29" i="5"/>
  <c r="CD29" i="5"/>
  <c r="CD26" i="5"/>
  <c r="CE25" i="5"/>
  <c r="CD25" i="5"/>
  <c r="CE24" i="5"/>
  <c r="CD24" i="5"/>
  <c r="CE23" i="5"/>
  <c r="CD23" i="5"/>
  <c r="CE22" i="5"/>
  <c r="CD22" i="5"/>
  <c r="CE20" i="5"/>
  <c r="CD20" i="5"/>
  <c r="CE18" i="5"/>
  <c r="CD18" i="5"/>
  <c r="CE17" i="5"/>
  <c r="CD17" i="5"/>
  <c r="BN71" i="5"/>
  <c r="BN70" i="5"/>
  <c r="BN69" i="5"/>
  <c r="BN68" i="5"/>
  <c r="BN67" i="5"/>
  <c r="BN66" i="5"/>
  <c r="BN65" i="5"/>
  <c r="BN64" i="5"/>
  <c r="BN63" i="5"/>
  <c r="BN62" i="5"/>
  <c r="BN61" i="5"/>
  <c r="BN60" i="5"/>
  <c r="BN59" i="5"/>
  <c r="BN58" i="5"/>
  <c r="BN56" i="5"/>
  <c r="BN55" i="5"/>
  <c r="BN54" i="5"/>
  <c r="BN53" i="5"/>
  <c r="BN52" i="5"/>
  <c r="BN51" i="5"/>
  <c r="BN50" i="5"/>
  <c r="BN49" i="5"/>
  <c r="BN48" i="5"/>
  <c r="BN47" i="5"/>
  <c r="BN46" i="5"/>
  <c r="BN45" i="5"/>
  <c r="BN44" i="5"/>
  <c r="BN43" i="5"/>
  <c r="BN42" i="5"/>
  <c r="BN41" i="5"/>
  <c r="BN40" i="5"/>
  <c r="BN39" i="5"/>
  <c r="BN38" i="5"/>
  <c r="BN37" i="5"/>
  <c r="BN36" i="5"/>
  <c r="BN35" i="5"/>
  <c r="BN34" i="5"/>
  <c r="BN33" i="5"/>
  <c r="BN32" i="5"/>
  <c r="BN30" i="5"/>
  <c r="BN29" i="5"/>
  <c r="BN28" i="5"/>
  <c r="BN27" i="5"/>
  <c r="BN26" i="5"/>
  <c r="BN25" i="5"/>
  <c r="BN24" i="5"/>
  <c r="BN23" i="5"/>
  <c r="BN21" i="5"/>
  <c r="BN20" i="5"/>
  <c r="BN19" i="5"/>
  <c r="BN18" i="5"/>
  <c r="AX73" i="5"/>
  <c r="AX72" i="5"/>
  <c r="AX71" i="5"/>
  <c r="AX70" i="5"/>
  <c r="AX69" i="5"/>
  <c r="AX68" i="5"/>
  <c r="AX67" i="5"/>
  <c r="AX66" i="5"/>
  <c r="AX65" i="5"/>
  <c r="AX64" i="5"/>
  <c r="AX63" i="5"/>
  <c r="AX62" i="5"/>
  <c r="AX61" i="5"/>
  <c r="AX60" i="5"/>
  <c r="AX59" i="5"/>
  <c r="AX58" i="5"/>
  <c r="AX56" i="5"/>
  <c r="AX55" i="5"/>
  <c r="AX54" i="5"/>
  <c r="AX52" i="5"/>
  <c r="AX51" i="5"/>
  <c r="AX50" i="5"/>
  <c r="AX49" i="5"/>
  <c r="AX48" i="5"/>
  <c r="AX47" i="5"/>
  <c r="AX46" i="5"/>
  <c r="AX45" i="5"/>
  <c r="AX44" i="5"/>
  <c r="AX43" i="5"/>
  <c r="AX42" i="5"/>
  <c r="AX40" i="5"/>
  <c r="AX39" i="5"/>
  <c r="AX37" i="5"/>
  <c r="AX36" i="5"/>
  <c r="AX25" i="5"/>
  <c r="AX24" i="5"/>
  <c r="AX23" i="5"/>
  <c r="AX22" i="5"/>
  <c r="AX21" i="5"/>
  <c r="AX18" i="5"/>
  <c r="AX17" i="5"/>
  <c r="AX16" i="5"/>
  <c r="AB73" i="5"/>
  <c r="AB72" i="5"/>
  <c r="Z72" i="5"/>
  <c r="AB71" i="5"/>
  <c r="Z71" i="5"/>
  <c r="AB70" i="5"/>
  <c r="Z70" i="5"/>
  <c r="AB69" i="5"/>
  <c r="Z69" i="5"/>
  <c r="AB68" i="5"/>
  <c r="Z68" i="5"/>
  <c r="AB67" i="5"/>
  <c r="Z67" i="5"/>
  <c r="AB66" i="5"/>
  <c r="Z66" i="5"/>
  <c r="AB65" i="5"/>
  <c r="Z65" i="5"/>
  <c r="AB64" i="5"/>
  <c r="Z64" i="5"/>
  <c r="AB63" i="5"/>
  <c r="Z63" i="5"/>
  <c r="AB62" i="5"/>
  <c r="Z62" i="5"/>
  <c r="AB61" i="5"/>
  <c r="Z61" i="5"/>
  <c r="AB60" i="5"/>
  <c r="AB59" i="5"/>
  <c r="Z59" i="5"/>
  <c r="AB58" i="5"/>
  <c r="Z58" i="5"/>
  <c r="AB56" i="5"/>
  <c r="Z56" i="5"/>
  <c r="AB55" i="5"/>
  <c r="Z55" i="5"/>
  <c r="AB54" i="5"/>
  <c r="Z54" i="5"/>
  <c r="AB53" i="5"/>
  <c r="AA53" i="5"/>
  <c r="AB52" i="5"/>
  <c r="AB51" i="5"/>
  <c r="AB49" i="5"/>
  <c r="AB48" i="5"/>
  <c r="AB47" i="5"/>
  <c r="AB46" i="5"/>
  <c r="AB44" i="5"/>
  <c r="AB43" i="5"/>
  <c r="AB41" i="5"/>
  <c r="AB40" i="5"/>
  <c r="AB39" i="5"/>
  <c r="Z39" i="5"/>
  <c r="AB35" i="5"/>
  <c r="AB33" i="5"/>
  <c r="Z33" i="5"/>
  <c r="AB32" i="5"/>
  <c r="Z32" i="5"/>
  <c r="AB30" i="5"/>
  <c r="AB29" i="5"/>
  <c r="AB28" i="5"/>
  <c r="AB27" i="5"/>
  <c r="AB24" i="5"/>
  <c r="Z24" i="5"/>
  <c r="AB23" i="5"/>
  <c r="AB20" i="5"/>
  <c r="AB19" i="5"/>
  <c r="Z19" i="5"/>
  <c r="AB18" i="5"/>
  <c r="AB17" i="5"/>
  <c r="AB16" i="5"/>
  <c r="AB15" i="5"/>
  <c r="AB14" i="5"/>
  <c r="AA14" i="5"/>
  <c r="G73" i="5"/>
  <c r="G71" i="5"/>
  <c r="G70" i="5"/>
  <c r="G69" i="5"/>
  <c r="G68" i="5"/>
  <c r="G67" i="5"/>
  <c r="G66" i="5"/>
  <c r="G65" i="5"/>
  <c r="G64" i="5"/>
  <c r="G63" i="5"/>
  <c r="G62" i="5"/>
  <c r="G59" i="5"/>
  <c r="G58" i="5"/>
  <c r="H73" i="4"/>
  <c r="G73" i="4"/>
  <c r="H72" i="4"/>
  <c r="G72" i="4"/>
  <c r="H71" i="4"/>
  <c r="G71" i="4"/>
  <c r="H70" i="4"/>
  <c r="G70" i="4"/>
  <c r="H69" i="4"/>
  <c r="G69" i="4"/>
  <c r="H68" i="4"/>
  <c r="G68" i="4"/>
  <c r="H67" i="4"/>
  <c r="G67" i="4"/>
  <c r="H66" i="4"/>
  <c r="G66" i="4"/>
  <c r="H65" i="4"/>
  <c r="G65" i="4"/>
  <c r="H64" i="4"/>
  <c r="G64" i="4"/>
  <c r="H63" i="4"/>
  <c r="G63" i="4"/>
  <c r="H62" i="4"/>
  <c r="G62" i="4"/>
  <c r="H61" i="4"/>
  <c r="G61" i="4"/>
  <c r="H60" i="4"/>
  <c r="G60" i="4"/>
  <c r="H59" i="4"/>
  <c r="G59" i="4"/>
  <c r="H58" i="4"/>
  <c r="G58" i="4"/>
  <c r="H56" i="4"/>
  <c r="G56" i="4"/>
  <c r="H55" i="4"/>
  <c r="G55" i="4"/>
  <c r="H54" i="4"/>
  <c r="G54" i="4"/>
  <c r="H53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H39" i="4"/>
  <c r="G39" i="4"/>
  <c r="H38" i="4"/>
  <c r="G38" i="4"/>
  <c r="H37" i="4"/>
  <c r="G37" i="4"/>
  <c r="G36" i="4"/>
  <c r="H35" i="4"/>
  <c r="G35" i="4"/>
  <c r="G34" i="4"/>
  <c r="G33" i="4"/>
  <c r="G32" i="4"/>
  <c r="H30" i="4"/>
  <c r="G30" i="4"/>
  <c r="H29" i="4"/>
  <c r="G29" i="4"/>
  <c r="H28" i="4"/>
  <c r="G28" i="4"/>
  <c r="H27" i="4"/>
  <c r="G27" i="4"/>
  <c r="H26" i="4"/>
  <c r="G26" i="4"/>
  <c r="H25" i="4"/>
  <c r="G25" i="4"/>
  <c r="H24" i="4"/>
  <c r="G24" i="4"/>
  <c r="H23" i="4"/>
  <c r="G23" i="4"/>
  <c r="H22" i="4"/>
  <c r="G22" i="4"/>
  <c r="H21" i="4"/>
  <c r="G21" i="4"/>
  <c r="H20" i="4"/>
  <c r="G20" i="4"/>
  <c r="H19" i="4"/>
  <c r="G19" i="4"/>
  <c r="H18" i="4"/>
  <c r="G18" i="4"/>
  <c r="H17" i="4"/>
  <c r="G17" i="4"/>
  <c r="H16" i="4"/>
  <c r="G16" i="4"/>
  <c r="H15" i="4"/>
  <c r="G15" i="4"/>
  <c r="H14" i="4"/>
  <c r="G14" i="4"/>
  <c r="H25" i="7" l="1"/>
  <c r="A73" i="3" l="1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53" i="8"/>
  <c r="A52" i="8"/>
  <c r="A51" i="8"/>
  <c r="A50" i="8"/>
  <c r="A49" i="8"/>
  <c r="A48" i="8"/>
  <c r="A47" i="8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73" i="7"/>
  <c r="A72" i="7"/>
  <c r="A71" i="7"/>
  <c r="A70" i="7"/>
  <c r="A69" i="7"/>
  <c r="A68" i="7"/>
  <c r="A67" i="7"/>
  <c r="A66" i="7"/>
  <c r="A65" i="7"/>
  <c r="A64" i="7"/>
  <c r="A63" i="7"/>
  <c r="A62" i="7"/>
  <c r="A61" i="7"/>
  <c r="A60" i="7"/>
  <c r="A59" i="7"/>
  <c r="A58" i="7"/>
  <c r="A57" i="7"/>
  <c r="A56" i="7"/>
  <c r="A55" i="7"/>
  <c r="A54" i="7"/>
  <c r="A53" i="7"/>
  <c r="A52" i="7"/>
  <c r="A51" i="7"/>
  <c r="A50" i="7"/>
  <c r="A49" i="7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73" i="6"/>
  <c r="A72" i="6"/>
  <c r="A71" i="6"/>
  <c r="A70" i="6"/>
  <c r="A69" i="6"/>
  <c r="A68" i="6"/>
  <c r="A67" i="6"/>
  <c r="A66" i="6"/>
  <c r="A65" i="6"/>
  <c r="A64" i="6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BQ78" i="5" l="1"/>
  <c r="J77" i="3" l="1"/>
  <c r="I77" i="3"/>
  <c r="G77" i="3"/>
  <c r="F77" i="3"/>
  <c r="D77" i="3"/>
  <c r="C77" i="3"/>
  <c r="I77" i="7"/>
  <c r="AB77" i="3"/>
  <c r="AA77" i="3"/>
  <c r="I77" i="6"/>
  <c r="V77" i="3"/>
  <c r="U77" i="3"/>
  <c r="K77" i="3" l="1"/>
  <c r="AC77" i="3"/>
  <c r="W77" i="3"/>
  <c r="J77" i="6"/>
  <c r="J77" i="7"/>
  <c r="H77" i="3"/>
  <c r="E77" i="3"/>
  <c r="BP77" i="5"/>
  <c r="O77" i="3"/>
  <c r="AZ77" i="5"/>
  <c r="M77" i="3"/>
  <c r="L77" i="3"/>
  <c r="AG77" i="3" l="1"/>
  <c r="AM77" i="3" s="1"/>
  <c r="AO77" i="3" s="1"/>
  <c r="N77" i="3"/>
  <c r="BA77" i="5"/>
  <c r="BD74" i="5" l="1"/>
  <c r="BE74" i="5"/>
  <c r="E12" i="7" l="1"/>
  <c r="U12" i="6"/>
  <c r="E12" i="6"/>
  <c r="CB12" i="5"/>
  <c r="BL12" i="5"/>
  <c r="AV12" i="5"/>
  <c r="V12" i="5"/>
  <c r="E12" i="5"/>
  <c r="I80" i="7" l="1"/>
  <c r="AG39" i="5" l="1"/>
  <c r="AG38" i="5" l="1"/>
  <c r="AG40" i="5"/>
  <c r="BU74" i="5"/>
  <c r="T4" i="3" l="1"/>
  <c r="V4" i="8"/>
  <c r="BT74" i="5" l="1"/>
  <c r="CM74" i="5" l="1"/>
  <c r="CL74" i="5"/>
  <c r="CK74" i="5"/>
  <c r="CJ74" i="5"/>
  <c r="BY74" i="5"/>
  <c r="BX74" i="5"/>
  <c r="BS74" i="5"/>
  <c r="BR74" i="5"/>
  <c r="BI74" i="5"/>
  <c r="BH74" i="5"/>
  <c r="BC74" i="5"/>
  <c r="BB74" i="5"/>
  <c r="AS74" i="5"/>
  <c r="AR74" i="5"/>
  <c r="AQ74" i="5"/>
  <c r="AP74" i="5"/>
  <c r="AO74" i="5"/>
  <c r="AN74" i="5"/>
  <c r="AI74" i="5"/>
  <c r="AH74" i="5"/>
  <c r="Q74" i="5"/>
  <c r="P74" i="5"/>
  <c r="O74" i="5"/>
  <c r="M74" i="5"/>
  <c r="L74" i="5"/>
  <c r="P74" i="4"/>
  <c r="O74" i="4"/>
  <c r="N74" i="4"/>
  <c r="L74" i="4"/>
  <c r="K74" i="4"/>
  <c r="AF66" i="3" l="1"/>
  <c r="AF67" i="3"/>
  <c r="AF68" i="3"/>
  <c r="AF69" i="3"/>
  <c r="AF70" i="3"/>
  <c r="AF71" i="3"/>
  <c r="AF72" i="3"/>
  <c r="AF73" i="3"/>
  <c r="F64" i="8"/>
  <c r="J64" i="8"/>
  <c r="N64" i="8"/>
  <c r="R64" i="8"/>
  <c r="V64" i="8"/>
  <c r="Z64" i="8"/>
  <c r="AD64" i="8"/>
  <c r="AH64" i="8"/>
  <c r="AL64" i="8"/>
  <c r="F65" i="8"/>
  <c r="J65" i="8"/>
  <c r="N65" i="8"/>
  <c r="R65" i="8"/>
  <c r="V65" i="8"/>
  <c r="Z65" i="8"/>
  <c r="AD65" i="8"/>
  <c r="AH65" i="8"/>
  <c r="AL65" i="8"/>
  <c r="F66" i="8"/>
  <c r="J66" i="8"/>
  <c r="N66" i="8"/>
  <c r="R66" i="8"/>
  <c r="V66" i="8"/>
  <c r="Z66" i="8"/>
  <c r="AD66" i="8"/>
  <c r="AH66" i="8"/>
  <c r="AL66" i="8"/>
  <c r="F67" i="8"/>
  <c r="J67" i="8"/>
  <c r="N67" i="8"/>
  <c r="R67" i="8"/>
  <c r="V67" i="8"/>
  <c r="Z67" i="8"/>
  <c r="AD67" i="8"/>
  <c r="AH67" i="8"/>
  <c r="AL67" i="8"/>
  <c r="F68" i="8"/>
  <c r="J68" i="8"/>
  <c r="N68" i="8"/>
  <c r="R68" i="8"/>
  <c r="V68" i="8"/>
  <c r="Z68" i="8"/>
  <c r="AD68" i="8"/>
  <c r="AH68" i="8"/>
  <c r="AL68" i="8"/>
  <c r="F69" i="8"/>
  <c r="J69" i="8"/>
  <c r="N69" i="8"/>
  <c r="R69" i="8"/>
  <c r="V69" i="8"/>
  <c r="Z69" i="8"/>
  <c r="AD69" i="8"/>
  <c r="AH69" i="8"/>
  <c r="AL69" i="8"/>
  <c r="F70" i="8"/>
  <c r="J70" i="8"/>
  <c r="N70" i="8"/>
  <c r="R70" i="8"/>
  <c r="V70" i="8"/>
  <c r="Z70" i="8"/>
  <c r="AD70" i="8"/>
  <c r="AH70" i="8"/>
  <c r="AL70" i="8"/>
  <c r="F71" i="8"/>
  <c r="J71" i="8"/>
  <c r="N71" i="8"/>
  <c r="R71" i="8"/>
  <c r="V71" i="8"/>
  <c r="Z71" i="8"/>
  <c r="AD71" i="8"/>
  <c r="AH71" i="8"/>
  <c r="AL71" i="8"/>
  <c r="R74" i="7"/>
  <c r="Q74" i="7"/>
  <c r="L74" i="7"/>
  <c r="K74" i="7"/>
  <c r="AI64" i="8"/>
  <c r="AI65" i="8"/>
  <c r="AA67" i="3"/>
  <c r="AI66" i="8"/>
  <c r="AI67" i="8"/>
  <c r="AA69" i="3"/>
  <c r="AI68" i="8"/>
  <c r="AA70" i="3"/>
  <c r="AI69" i="8"/>
  <c r="AI70" i="8"/>
  <c r="AA72" i="3"/>
  <c r="AI71" i="8"/>
  <c r="AA73" i="3"/>
  <c r="AF64" i="8"/>
  <c r="AF66" i="8"/>
  <c r="AF67" i="8"/>
  <c r="AF68" i="8"/>
  <c r="AF69" i="8"/>
  <c r="AF70" i="8"/>
  <c r="AF71" i="8"/>
  <c r="AB64" i="8"/>
  <c r="AB67" i="8"/>
  <c r="AB68" i="8"/>
  <c r="AB70" i="8"/>
  <c r="AB71" i="8"/>
  <c r="AA64" i="8"/>
  <c r="AA66" i="8"/>
  <c r="AA67" i="8"/>
  <c r="AA68" i="8"/>
  <c r="AA69" i="8"/>
  <c r="AA70" i="8"/>
  <c r="I71" i="6" l="1"/>
  <c r="I68" i="6"/>
  <c r="Y68" i="6"/>
  <c r="I73" i="6"/>
  <c r="Y69" i="6"/>
  <c r="AC67" i="8"/>
  <c r="Y72" i="6"/>
  <c r="AB69" i="8"/>
  <c r="AC69" i="8" s="1"/>
  <c r="Y73" i="6"/>
  <c r="Y70" i="6"/>
  <c r="Y66" i="6"/>
  <c r="AB66" i="8"/>
  <c r="AC66" i="8" s="1"/>
  <c r="AC64" i="8"/>
  <c r="AC68" i="8"/>
  <c r="AC70" i="8"/>
  <c r="Y71" i="6"/>
  <c r="AE71" i="8"/>
  <c r="AG71" i="8" s="1"/>
  <c r="AE68" i="8"/>
  <c r="AG68" i="8" s="1"/>
  <c r="AE66" i="8"/>
  <c r="AG66" i="8" s="1"/>
  <c r="AE64" i="8"/>
  <c r="AG64" i="8" s="1"/>
  <c r="I70" i="6"/>
  <c r="AE70" i="8"/>
  <c r="AG70" i="8" s="1"/>
  <c r="AA65" i="8"/>
  <c r="AA66" i="3"/>
  <c r="AE69" i="8"/>
  <c r="AG69" i="8" s="1"/>
  <c r="AE67" i="8"/>
  <c r="AG67" i="8" s="1"/>
  <c r="AE65" i="8"/>
  <c r="AA68" i="3"/>
  <c r="I72" i="6"/>
  <c r="I69" i="6"/>
  <c r="I66" i="6"/>
  <c r="AA71" i="8"/>
  <c r="AC71" i="8" s="1"/>
  <c r="AA71" i="3"/>
  <c r="R4" i="7"/>
  <c r="AA78" i="3"/>
  <c r="U78" i="3"/>
  <c r="O80" i="3"/>
  <c r="O78" i="3"/>
  <c r="L78" i="3"/>
  <c r="I78" i="3"/>
  <c r="W64" i="8"/>
  <c r="R66" i="3"/>
  <c r="X64" i="8"/>
  <c r="S66" i="3"/>
  <c r="W65" i="8"/>
  <c r="R67" i="3"/>
  <c r="X65" i="8"/>
  <c r="S67" i="3"/>
  <c r="W66" i="8"/>
  <c r="R68" i="3"/>
  <c r="X66" i="8"/>
  <c r="S68" i="3"/>
  <c r="W67" i="8"/>
  <c r="R69" i="3"/>
  <c r="X67" i="8"/>
  <c r="S69" i="3"/>
  <c r="W68" i="8"/>
  <c r="R70" i="3"/>
  <c r="X68" i="8"/>
  <c r="S70" i="3"/>
  <c r="W69" i="8"/>
  <c r="R71" i="3"/>
  <c r="X69" i="8"/>
  <c r="S71" i="3"/>
  <c r="W70" i="8"/>
  <c r="R72" i="3"/>
  <c r="X70" i="8"/>
  <c r="S72" i="3"/>
  <c r="W71" i="8"/>
  <c r="R73" i="3"/>
  <c r="X71" i="8"/>
  <c r="S73" i="3"/>
  <c r="T66" i="8"/>
  <c r="S64" i="8"/>
  <c r="S65" i="8"/>
  <c r="S66" i="8"/>
  <c r="S67" i="8"/>
  <c r="S68" i="8"/>
  <c r="S69" i="8"/>
  <c r="S70" i="8"/>
  <c r="O64" i="8"/>
  <c r="O65" i="8"/>
  <c r="O66" i="8"/>
  <c r="O67" i="8"/>
  <c r="O68" i="8"/>
  <c r="O69" i="8"/>
  <c r="O70" i="8"/>
  <c r="O71" i="8"/>
  <c r="AG66" i="5"/>
  <c r="AG67" i="5"/>
  <c r="AG68" i="5"/>
  <c r="AG69" i="5"/>
  <c r="AG70" i="5"/>
  <c r="AG71" i="5"/>
  <c r="AG72" i="5"/>
  <c r="AG73" i="5"/>
  <c r="AG14" i="5"/>
  <c r="AF69" i="5"/>
  <c r="K65" i="8"/>
  <c r="K68" i="8"/>
  <c r="H64" i="8"/>
  <c r="H65" i="8"/>
  <c r="H66" i="8"/>
  <c r="H67" i="8"/>
  <c r="H68" i="8"/>
  <c r="H69" i="8"/>
  <c r="H71" i="8"/>
  <c r="G64" i="8"/>
  <c r="G65" i="8"/>
  <c r="G66" i="8"/>
  <c r="G67" i="8"/>
  <c r="G68" i="8"/>
  <c r="G69" i="8"/>
  <c r="G70" i="8"/>
  <c r="G71" i="8"/>
  <c r="I68" i="8" l="1"/>
  <c r="I71" i="8"/>
  <c r="I65" i="8"/>
  <c r="I66" i="8"/>
  <c r="I64" i="8"/>
  <c r="I69" i="8"/>
  <c r="I67" i="8"/>
  <c r="U66" i="8"/>
  <c r="Y69" i="8"/>
  <c r="Y66" i="8"/>
  <c r="T74" i="5"/>
  <c r="U74" i="5"/>
  <c r="BZ74" i="5"/>
  <c r="T73" i="3"/>
  <c r="T67" i="3"/>
  <c r="Y70" i="8"/>
  <c r="Y67" i="8"/>
  <c r="Y64" i="8"/>
  <c r="T70" i="3"/>
  <c r="AF70" i="5"/>
  <c r="Y71" i="8"/>
  <c r="Y68" i="8"/>
  <c r="Y65" i="8"/>
  <c r="T71" i="3"/>
  <c r="T68" i="3"/>
  <c r="T72" i="3"/>
  <c r="T69" i="3"/>
  <c r="T66" i="3"/>
  <c r="AF66" i="5"/>
  <c r="AF72" i="5"/>
  <c r="BP68" i="5"/>
  <c r="K70" i="8"/>
  <c r="K67" i="8"/>
  <c r="K64" i="8"/>
  <c r="AF67" i="5"/>
  <c r="AF73" i="5"/>
  <c r="K69" i="8"/>
  <c r="K66" i="8"/>
  <c r="I64" i="6"/>
  <c r="I65" i="6"/>
  <c r="AF68" i="5"/>
  <c r="AF71" i="5"/>
  <c r="C78" i="3"/>
  <c r="D64" i="8"/>
  <c r="D66" i="3"/>
  <c r="D65" i="8"/>
  <c r="D67" i="3"/>
  <c r="D66" i="8"/>
  <c r="D68" i="3"/>
  <c r="D67" i="8"/>
  <c r="D69" i="3"/>
  <c r="D68" i="8"/>
  <c r="D70" i="3"/>
  <c r="D69" i="8"/>
  <c r="D71" i="3"/>
  <c r="D70" i="8"/>
  <c r="D72" i="3"/>
  <c r="D71" i="8"/>
  <c r="D73" i="3"/>
  <c r="G74" i="4" l="1"/>
  <c r="I64" i="4"/>
  <c r="J64" i="4"/>
  <c r="I65" i="4"/>
  <c r="J65" i="4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I14" i="4" l="1"/>
  <c r="C74" i="4"/>
  <c r="I71" i="4"/>
  <c r="C69" i="8"/>
  <c r="E69" i="8" s="1"/>
  <c r="I68" i="4"/>
  <c r="C66" i="8"/>
  <c r="E66" i="8" s="1"/>
  <c r="B66" i="7"/>
  <c r="B66" i="6"/>
  <c r="B66" i="3"/>
  <c r="B64" i="8"/>
  <c r="J73" i="4"/>
  <c r="C73" i="3"/>
  <c r="J70" i="4"/>
  <c r="C70" i="3"/>
  <c r="J67" i="4"/>
  <c r="C67" i="3"/>
  <c r="I73" i="4"/>
  <c r="C71" i="8"/>
  <c r="E71" i="8" s="1"/>
  <c r="I70" i="4"/>
  <c r="C68" i="8"/>
  <c r="E68" i="8" s="1"/>
  <c r="I67" i="4"/>
  <c r="C65" i="8"/>
  <c r="E65" i="8" s="1"/>
  <c r="B67" i="7"/>
  <c r="B67" i="6"/>
  <c r="B67" i="3"/>
  <c r="B65" i="8"/>
  <c r="B70" i="3"/>
  <c r="B68" i="8"/>
  <c r="B70" i="7"/>
  <c r="B70" i="6"/>
  <c r="J72" i="4"/>
  <c r="C72" i="3"/>
  <c r="J69" i="4"/>
  <c r="C69" i="3"/>
  <c r="J66" i="4"/>
  <c r="C66" i="3"/>
  <c r="B72" i="7"/>
  <c r="B72" i="6"/>
  <c r="B72" i="3"/>
  <c r="B70" i="8"/>
  <c r="B71" i="6"/>
  <c r="B71" i="3"/>
  <c r="B69" i="8"/>
  <c r="B71" i="7"/>
  <c r="B69" i="7"/>
  <c r="B69" i="6"/>
  <c r="B69" i="3"/>
  <c r="B67" i="8"/>
  <c r="I72" i="4"/>
  <c r="C70" i="8"/>
  <c r="E70" i="8" s="1"/>
  <c r="I69" i="4"/>
  <c r="C67" i="8"/>
  <c r="E67" i="8" s="1"/>
  <c r="I66" i="4"/>
  <c r="C64" i="8"/>
  <c r="E64" i="8" s="1"/>
  <c r="B73" i="7"/>
  <c r="B73" i="6"/>
  <c r="B73" i="3"/>
  <c r="B71" i="8"/>
  <c r="B68" i="7"/>
  <c r="B68" i="6"/>
  <c r="B68" i="3"/>
  <c r="B66" i="8"/>
  <c r="J71" i="4"/>
  <c r="C71" i="3"/>
  <c r="J68" i="4"/>
  <c r="C68" i="3"/>
  <c r="E72" i="3" l="1"/>
  <c r="E70" i="3"/>
  <c r="E66" i="3"/>
  <c r="E73" i="3"/>
  <c r="E71" i="3"/>
  <c r="E69" i="3"/>
  <c r="E67" i="3"/>
  <c r="E68" i="3"/>
  <c r="N64" i="5" l="1"/>
  <c r="I18" i="4" l="1"/>
  <c r="AK64" i="5" l="1"/>
  <c r="AJ64" i="5"/>
  <c r="AF29" i="5" l="1"/>
  <c r="AF30" i="5"/>
  <c r="AF32" i="5"/>
  <c r="AF33" i="5"/>
  <c r="AF35" i="5"/>
  <c r="AF39" i="5"/>
  <c r="I16" i="4" l="1"/>
  <c r="AG65" i="5" l="1"/>
  <c r="AF65" i="5"/>
  <c r="AG63" i="5"/>
  <c r="AF63" i="5"/>
  <c r="AG62" i="5"/>
  <c r="AF62" i="5"/>
  <c r="AG61" i="5"/>
  <c r="AF61" i="5"/>
  <c r="AG60" i="5"/>
  <c r="AF60" i="5"/>
  <c r="AG59" i="5"/>
  <c r="AF59" i="5"/>
  <c r="AG58" i="5"/>
  <c r="AF58" i="5"/>
  <c r="AG56" i="5"/>
  <c r="AF56" i="5"/>
  <c r="AG55" i="5"/>
  <c r="AF55" i="5"/>
  <c r="AG54" i="5"/>
  <c r="AF54" i="5"/>
  <c r="AG37" i="5"/>
  <c r="AG35" i="5"/>
  <c r="AG33" i="5"/>
  <c r="AG32" i="5"/>
  <c r="AG30" i="5"/>
  <c r="AG29" i="5"/>
  <c r="AG28" i="5"/>
  <c r="AF28" i="5"/>
  <c r="AG27" i="5"/>
  <c r="AF27" i="5"/>
  <c r="AG24" i="5"/>
  <c r="AF24" i="5"/>
  <c r="AG23" i="5"/>
  <c r="AF23" i="5"/>
  <c r="AG19" i="5"/>
  <c r="AF19" i="5"/>
  <c r="AG18" i="5"/>
  <c r="AF18" i="5"/>
  <c r="AG17" i="5"/>
  <c r="AF17" i="5"/>
  <c r="AG16" i="5"/>
  <c r="AF16" i="5"/>
  <c r="AG15" i="5"/>
  <c r="AF15" i="5"/>
  <c r="AF48" i="5"/>
  <c r="AF52" i="5" l="1"/>
  <c r="AE74" i="3" l="1"/>
  <c r="AD74" i="3"/>
  <c r="AF74" i="6"/>
  <c r="AE74" i="6"/>
  <c r="AD74" i="6"/>
  <c r="AC74" i="6"/>
  <c r="AB74" i="6"/>
  <c r="AA74" i="6"/>
  <c r="R74" i="6"/>
  <c r="Q74" i="6"/>
  <c r="L74" i="6"/>
  <c r="K74" i="6"/>
  <c r="S74" i="6"/>
  <c r="AF65" i="3" l="1"/>
  <c r="AF64" i="3"/>
  <c r="AF63" i="3"/>
  <c r="AF62" i="3"/>
  <c r="AF61" i="3"/>
  <c r="AF60" i="3"/>
  <c r="AF59" i="3"/>
  <c r="AF58" i="3"/>
  <c r="AF57" i="3"/>
  <c r="AF56" i="3"/>
  <c r="AF55" i="3"/>
  <c r="AF54" i="3"/>
  <c r="AF53" i="3"/>
  <c r="AF52" i="3"/>
  <c r="AF51" i="3"/>
  <c r="AF50" i="3"/>
  <c r="AF49" i="3"/>
  <c r="AF48" i="3"/>
  <c r="AF47" i="3"/>
  <c r="AF46" i="3"/>
  <c r="AF45" i="3"/>
  <c r="AF44" i="3"/>
  <c r="AF43" i="3"/>
  <c r="AF42" i="3"/>
  <c r="AF41" i="3"/>
  <c r="AF40" i="3"/>
  <c r="AF39" i="3"/>
  <c r="AF38" i="3"/>
  <c r="AF37" i="3"/>
  <c r="AF36" i="3"/>
  <c r="AF35" i="3"/>
  <c r="AF34" i="3"/>
  <c r="AF33" i="3"/>
  <c r="AF32" i="3"/>
  <c r="AF31" i="3"/>
  <c r="AF30" i="3"/>
  <c r="AF29" i="3"/>
  <c r="AF28" i="3"/>
  <c r="AF27" i="3"/>
  <c r="AF26" i="3"/>
  <c r="AF25" i="3"/>
  <c r="AF24" i="3"/>
  <c r="AF23" i="3"/>
  <c r="AF22" i="3"/>
  <c r="AF21" i="3"/>
  <c r="AF20" i="3"/>
  <c r="AF19" i="3"/>
  <c r="AF18" i="3"/>
  <c r="AF17" i="3"/>
  <c r="AF16" i="3"/>
  <c r="AF15" i="3"/>
  <c r="Y31" i="3" l="1"/>
  <c r="X31" i="3"/>
  <c r="Z31" i="3" l="1"/>
  <c r="AA65" i="3"/>
  <c r="AA64" i="3"/>
  <c r="AA63" i="8"/>
  <c r="AA63" i="3"/>
  <c r="AA62" i="3"/>
  <c r="AI60" i="8"/>
  <c r="AA59" i="3"/>
  <c r="AA57" i="3"/>
  <c r="AA39" i="3"/>
  <c r="AA37" i="3"/>
  <c r="AA35" i="3"/>
  <c r="AA33" i="3"/>
  <c r="AA32" i="3"/>
  <c r="AB31" i="3"/>
  <c r="AJ30" i="8"/>
  <c r="AA31" i="3"/>
  <c r="AI30" i="8"/>
  <c r="AA30" i="3"/>
  <c r="AA29" i="3"/>
  <c r="AA26" i="3"/>
  <c r="AA24" i="3"/>
  <c r="AA18" i="3"/>
  <c r="AA16" i="3"/>
  <c r="AA61" i="8"/>
  <c r="AA60" i="8"/>
  <c r="AA56" i="8"/>
  <c r="AA55" i="8"/>
  <c r="AA53" i="8"/>
  <c r="AA32" i="8"/>
  <c r="AA31" i="8"/>
  <c r="V31" i="3"/>
  <c r="AB30" i="8"/>
  <c r="U31" i="3"/>
  <c r="AA28" i="8"/>
  <c r="AA17" i="8"/>
  <c r="R64" i="3"/>
  <c r="R62" i="3"/>
  <c r="W61" i="8"/>
  <c r="R61" i="3"/>
  <c r="R60" i="3"/>
  <c r="R59" i="3"/>
  <c r="R58" i="3"/>
  <c r="R57" i="3"/>
  <c r="W56" i="8"/>
  <c r="R56" i="3"/>
  <c r="R54" i="3"/>
  <c r="R39" i="3"/>
  <c r="W38" i="8"/>
  <c r="R35" i="3"/>
  <c r="R33" i="3"/>
  <c r="W32" i="8"/>
  <c r="R32" i="3"/>
  <c r="X30" i="8"/>
  <c r="R31" i="3"/>
  <c r="W30" i="8"/>
  <c r="R30" i="3"/>
  <c r="R29" i="3"/>
  <c r="R24" i="3"/>
  <c r="W23" i="8"/>
  <c r="R23" i="3"/>
  <c r="R18" i="3"/>
  <c r="W17" i="8"/>
  <c r="R17" i="3"/>
  <c r="O57" i="3"/>
  <c r="T30" i="8"/>
  <c r="S62" i="8"/>
  <c r="S59" i="8"/>
  <c r="S53" i="8"/>
  <c r="S52" i="8"/>
  <c r="S51" i="8"/>
  <c r="S46" i="8"/>
  <c r="S45" i="8"/>
  <c r="S44" i="8"/>
  <c r="S43" i="8"/>
  <c r="S35" i="8"/>
  <c r="S34" i="8"/>
  <c r="S32" i="8"/>
  <c r="S29" i="8"/>
  <c r="S28" i="8"/>
  <c r="S27" i="8"/>
  <c r="S26" i="8"/>
  <c r="S24" i="8"/>
  <c r="S23" i="8"/>
  <c r="S22" i="8"/>
  <c r="S20" i="8"/>
  <c r="S19" i="8"/>
  <c r="S17" i="8"/>
  <c r="O62" i="8"/>
  <c r="O59" i="8"/>
  <c r="O57" i="8"/>
  <c r="L57" i="3"/>
  <c r="O53" i="8"/>
  <c r="O51" i="8"/>
  <c r="O50" i="8"/>
  <c r="O37" i="8"/>
  <c r="O35" i="8"/>
  <c r="M31" i="3"/>
  <c r="P30" i="8"/>
  <c r="L31" i="3"/>
  <c r="O28" i="8"/>
  <c r="O23" i="8"/>
  <c r="O20" i="8"/>
  <c r="O18" i="8"/>
  <c r="O16" i="8"/>
  <c r="K63" i="8"/>
  <c r="K62" i="8"/>
  <c r="K61" i="8"/>
  <c r="K60" i="8"/>
  <c r="K57" i="8"/>
  <c r="I57" i="3"/>
  <c r="K53" i="8"/>
  <c r="K38" i="8"/>
  <c r="K31" i="8"/>
  <c r="J31" i="3"/>
  <c r="I31" i="3"/>
  <c r="K30" i="8"/>
  <c r="K21" i="8"/>
  <c r="K18" i="8"/>
  <c r="G61" i="8"/>
  <c r="G57" i="8"/>
  <c r="F57" i="3"/>
  <c r="G56" i="8"/>
  <c r="G31" i="3"/>
  <c r="H30" i="8"/>
  <c r="F31" i="3"/>
  <c r="C65" i="3"/>
  <c r="C63" i="8"/>
  <c r="C64" i="3"/>
  <c r="C63" i="3"/>
  <c r="C62" i="8"/>
  <c r="B63" i="3"/>
  <c r="C62" i="3"/>
  <c r="C61" i="8"/>
  <c r="C61" i="3"/>
  <c r="C60" i="3"/>
  <c r="C59" i="8"/>
  <c r="C59" i="3"/>
  <c r="C58" i="3"/>
  <c r="B58" i="3"/>
  <c r="C57" i="3"/>
  <c r="C56" i="3"/>
  <c r="C55" i="3"/>
  <c r="B55" i="3"/>
  <c r="C54" i="3"/>
  <c r="C53" i="3"/>
  <c r="B53" i="3"/>
  <c r="C51" i="8"/>
  <c r="B51" i="3"/>
  <c r="B50" i="3"/>
  <c r="B47" i="3"/>
  <c r="B46" i="3"/>
  <c r="B44" i="3"/>
  <c r="B43" i="3"/>
  <c r="B40" i="3"/>
  <c r="C39" i="3"/>
  <c r="C38" i="3"/>
  <c r="C37" i="3"/>
  <c r="B37" i="3"/>
  <c r="C35" i="3"/>
  <c r="B34" i="3"/>
  <c r="D31" i="3"/>
  <c r="D30" i="8"/>
  <c r="C31" i="3"/>
  <c r="C30" i="3"/>
  <c r="C29" i="3"/>
  <c r="C28" i="8"/>
  <c r="C28" i="3"/>
  <c r="B28" i="3"/>
  <c r="C27" i="3"/>
  <c r="B27" i="3"/>
  <c r="C26" i="3"/>
  <c r="C25" i="3"/>
  <c r="B25" i="3"/>
  <c r="C24" i="3"/>
  <c r="C23" i="3"/>
  <c r="C22" i="3"/>
  <c r="C21" i="3"/>
  <c r="C20" i="3"/>
  <c r="C19" i="8"/>
  <c r="B20" i="3"/>
  <c r="C19" i="3"/>
  <c r="C18" i="8"/>
  <c r="B19" i="3"/>
  <c r="C18" i="3"/>
  <c r="C17" i="8"/>
  <c r="C17" i="3"/>
  <c r="C16" i="3"/>
  <c r="C15" i="8"/>
  <c r="C15" i="3"/>
  <c r="C14" i="3"/>
  <c r="B14" i="7"/>
  <c r="AI63" i="8"/>
  <c r="AE62" i="8"/>
  <c r="AE61" i="8"/>
  <c r="AE58" i="8"/>
  <c r="AE56" i="8"/>
  <c r="AE54" i="8"/>
  <c r="AE51" i="8"/>
  <c r="AE50" i="8"/>
  <c r="AE45" i="8"/>
  <c r="AE43" i="8"/>
  <c r="AE38" i="8"/>
  <c r="AE35" i="8"/>
  <c r="AE33" i="8"/>
  <c r="AE32" i="8"/>
  <c r="AE30" i="8"/>
  <c r="AE27" i="8"/>
  <c r="AE26" i="8"/>
  <c r="AE19" i="8"/>
  <c r="AE18" i="8"/>
  <c r="W59" i="8"/>
  <c r="W58" i="8"/>
  <c r="K58" i="8"/>
  <c r="K55" i="8"/>
  <c r="S54" i="8"/>
  <c r="S42" i="8"/>
  <c r="O33" i="8"/>
  <c r="O29" i="8"/>
  <c r="O25" i="8"/>
  <c r="W22" i="8"/>
  <c r="O21" i="8"/>
  <c r="B61" i="8"/>
  <c r="AO4" i="3"/>
  <c r="AL4" i="8"/>
  <c r="AF4" i="6"/>
  <c r="CM4" i="5"/>
  <c r="BI4" i="5"/>
  <c r="AS4" i="5"/>
  <c r="Q4" i="5"/>
  <c r="I12" i="7"/>
  <c r="G12" i="7"/>
  <c r="C12" i="7"/>
  <c r="Y12" i="6"/>
  <c r="W12" i="6"/>
  <c r="S12" i="6"/>
  <c r="I12" i="6"/>
  <c r="G12" i="6"/>
  <c r="C12" i="6"/>
  <c r="CF12" i="5"/>
  <c r="CD12" i="5"/>
  <c r="BZ12" i="5"/>
  <c r="BP12" i="5"/>
  <c r="BN12" i="5"/>
  <c r="BJ12" i="5"/>
  <c r="AZ12" i="5"/>
  <c r="AX12" i="5"/>
  <c r="AT12" i="5"/>
  <c r="AD12" i="5"/>
  <c r="J12" i="5"/>
  <c r="Z12" i="5"/>
  <c r="R12" i="5"/>
  <c r="G12" i="5"/>
  <c r="H12" i="8" s="1"/>
  <c r="P12" i="8" s="1"/>
  <c r="T12" i="8" s="1"/>
  <c r="X12" i="8" s="1"/>
  <c r="AB12" i="8" s="1"/>
  <c r="AF12" i="8" s="1"/>
  <c r="C12" i="5"/>
  <c r="C12" i="8" s="1"/>
  <c r="K12" i="8" s="1"/>
  <c r="B72" i="8"/>
  <c r="AL63" i="8"/>
  <c r="AH63" i="8"/>
  <c r="AD63" i="8"/>
  <c r="Z63" i="8"/>
  <c r="V63" i="8"/>
  <c r="R63" i="8"/>
  <c r="N63" i="8"/>
  <c r="J63" i="8"/>
  <c r="F63" i="8"/>
  <c r="AL62" i="8"/>
  <c r="AH62" i="8"/>
  <c r="AD62" i="8"/>
  <c r="Z62" i="8"/>
  <c r="V62" i="8"/>
  <c r="R62" i="8"/>
  <c r="N62" i="8"/>
  <c r="J62" i="8"/>
  <c r="F62" i="8"/>
  <c r="AL61" i="8"/>
  <c r="AH61" i="8"/>
  <c r="AD61" i="8"/>
  <c r="Z61" i="8"/>
  <c r="V61" i="8"/>
  <c r="R61" i="8"/>
  <c r="N61" i="8"/>
  <c r="J61" i="8"/>
  <c r="F61" i="8"/>
  <c r="AL60" i="8"/>
  <c r="AH60" i="8"/>
  <c r="AD60" i="8"/>
  <c r="Z60" i="8"/>
  <c r="V60" i="8"/>
  <c r="R60" i="8"/>
  <c r="N60" i="8"/>
  <c r="J60" i="8"/>
  <c r="F60" i="8"/>
  <c r="AL59" i="8"/>
  <c r="AH59" i="8"/>
  <c r="AD59" i="8"/>
  <c r="V59" i="8"/>
  <c r="R59" i="8"/>
  <c r="N59" i="8"/>
  <c r="J59" i="8"/>
  <c r="F59" i="8"/>
  <c r="AL58" i="8"/>
  <c r="AH58" i="8"/>
  <c r="AD58" i="8"/>
  <c r="Z58" i="8"/>
  <c r="V58" i="8"/>
  <c r="R58" i="8"/>
  <c r="N58" i="8"/>
  <c r="J58" i="8"/>
  <c r="F58" i="8"/>
  <c r="AL57" i="8"/>
  <c r="AH57" i="8"/>
  <c r="AD57" i="8"/>
  <c r="Z57" i="8"/>
  <c r="V57" i="8"/>
  <c r="R57" i="8"/>
  <c r="N57" i="8"/>
  <c r="J57" i="8"/>
  <c r="F57" i="8"/>
  <c r="AL56" i="8"/>
  <c r="AH56" i="8"/>
  <c r="AD56" i="8"/>
  <c r="Z56" i="8"/>
  <c r="V56" i="8"/>
  <c r="R56" i="8"/>
  <c r="N56" i="8"/>
  <c r="J56" i="8"/>
  <c r="F56" i="8"/>
  <c r="AL55" i="8"/>
  <c r="AH55" i="8"/>
  <c r="AD55" i="8"/>
  <c r="Z55" i="8"/>
  <c r="V55" i="8"/>
  <c r="R55" i="8"/>
  <c r="N55" i="8"/>
  <c r="J55" i="8"/>
  <c r="F55" i="8"/>
  <c r="AL54" i="8"/>
  <c r="AH54" i="8"/>
  <c r="AD54" i="8"/>
  <c r="Z54" i="8"/>
  <c r="V54" i="8"/>
  <c r="R54" i="8"/>
  <c r="N54" i="8"/>
  <c r="J54" i="8"/>
  <c r="F54" i="8"/>
  <c r="AL53" i="8"/>
  <c r="AH53" i="8"/>
  <c r="AD53" i="8"/>
  <c r="Z53" i="8"/>
  <c r="V53" i="8"/>
  <c r="R53" i="8"/>
  <c r="N53" i="8"/>
  <c r="J53" i="8"/>
  <c r="F53" i="8"/>
  <c r="AL52" i="8"/>
  <c r="AH52" i="8"/>
  <c r="AD52" i="8"/>
  <c r="Z52" i="8"/>
  <c r="V52" i="8"/>
  <c r="R52" i="8"/>
  <c r="N52" i="8"/>
  <c r="J52" i="8"/>
  <c r="F52" i="8"/>
  <c r="AL51" i="8"/>
  <c r="AH51" i="8"/>
  <c r="AD51" i="8"/>
  <c r="Z51" i="8"/>
  <c r="V51" i="8"/>
  <c r="R51" i="8"/>
  <c r="N51" i="8"/>
  <c r="J51" i="8"/>
  <c r="F51" i="8"/>
  <c r="AL50" i="8"/>
  <c r="AH50" i="8"/>
  <c r="AD50" i="8"/>
  <c r="Z50" i="8"/>
  <c r="V50" i="8"/>
  <c r="R50" i="8"/>
  <c r="N50" i="8"/>
  <c r="J50" i="8"/>
  <c r="F50" i="8"/>
  <c r="AL49" i="8"/>
  <c r="AH49" i="8"/>
  <c r="AD49" i="8"/>
  <c r="Z49" i="8"/>
  <c r="V49" i="8"/>
  <c r="R49" i="8"/>
  <c r="N49" i="8"/>
  <c r="J49" i="8"/>
  <c r="F49" i="8"/>
  <c r="AL48" i="8"/>
  <c r="AH48" i="8"/>
  <c r="AD48" i="8"/>
  <c r="Z48" i="8"/>
  <c r="V48" i="8"/>
  <c r="R48" i="8"/>
  <c r="N48" i="8"/>
  <c r="J48" i="8"/>
  <c r="F48" i="8"/>
  <c r="AL47" i="8"/>
  <c r="AH47" i="8"/>
  <c r="AD47" i="8"/>
  <c r="Z47" i="8"/>
  <c r="V47" i="8"/>
  <c r="R47" i="8"/>
  <c r="N47" i="8"/>
  <c r="J47" i="8"/>
  <c r="F47" i="8"/>
  <c r="AL46" i="8"/>
  <c r="AH46" i="8"/>
  <c r="AD46" i="8"/>
  <c r="Z46" i="8"/>
  <c r="V46" i="8"/>
  <c r="R46" i="8"/>
  <c r="N46" i="8"/>
  <c r="J46" i="8"/>
  <c r="F46" i="8"/>
  <c r="AL45" i="8"/>
  <c r="AH45" i="8"/>
  <c r="AD45" i="8"/>
  <c r="Z45" i="8"/>
  <c r="V45" i="8"/>
  <c r="R45" i="8"/>
  <c r="N45" i="8"/>
  <c r="J45" i="8"/>
  <c r="F45" i="8"/>
  <c r="AL44" i="8"/>
  <c r="AH44" i="8"/>
  <c r="AD44" i="8"/>
  <c r="Z44" i="8"/>
  <c r="V44" i="8"/>
  <c r="R44" i="8"/>
  <c r="N44" i="8"/>
  <c r="J44" i="8"/>
  <c r="F44" i="8"/>
  <c r="AL43" i="8"/>
  <c r="AH43" i="8"/>
  <c r="AD43" i="8"/>
  <c r="Z43" i="8"/>
  <c r="V43" i="8"/>
  <c r="R43" i="8"/>
  <c r="N43" i="8"/>
  <c r="J43" i="8"/>
  <c r="F43" i="8"/>
  <c r="AL42" i="8"/>
  <c r="AH42" i="8"/>
  <c r="AD42" i="8"/>
  <c r="Z42" i="8"/>
  <c r="V42" i="8"/>
  <c r="R42" i="8"/>
  <c r="N42" i="8"/>
  <c r="J42" i="8"/>
  <c r="F42" i="8"/>
  <c r="AL41" i="8"/>
  <c r="AH41" i="8"/>
  <c r="AD41" i="8"/>
  <c r="Z41" i="8"/>
  <c r="V41" i="8"/>
  <c r="R41" i="8"/>
  <c r="N41" i="8"/>
  <c r="J41" i="8"/>
  <c r="F41" i="8"/>
  <c r="AL40" i="8"/>
  <c r="AH40" i="8"/>
  <c r="AD40" i="8"/>
  <c r="Z40" i="8"/>
  <c r="V40" i="8"/>
  <c r="R40" i="8"/>
  <c r="N40" i="8"/>
  <c r="J40" i="8"/>
  <c r="F40" i="8"/>
  <c r="AL39" i="8"/>
  <c r="AH39" i="8"/>
  <c r="AD39" i="8"/>
  <c r="Z39" i="8"/>
  <c r="V39" i="8"/>
  <c r="R39" i="8"/>
  <c r="N39" i="8"/>
  <c r="J39" i="8"/>
  <c r="F39" i="8"/>
  <c r="AL38" i="8"/>
  <c r="AH38" i="8"/>
  <c r="AD38" i="8"/>
  <c r="Z38" i="8"/>
  <c r="V38" i="8"/>
  <c r="R38" i="8"/>
  <c r="N38" i="8"/>
  <c r="J38" i="8"/>
  <c r="F38" i="8"/>
  <c r="AL37" i="8"/>
  <c r="AH37" i="8"/>
  <c r="AD37" i="8"/>
  <c r="Z37" i="8"/>
  <c r="V37" i="8"/>
  <c r="R37" i="8"/>
  <c r="N37" i="8"/>
  <c r="J37" i="8"/>
  <c r="F37" i="8"/>
  <c r="AL36" i="8"/>
  <c r="AH36" i="8"/>
  <c r="AD36" i="8"/>
  <c r="Z36" i="8"/>
  <c r="V36" i="8"/>
  <c r="R36" i="8"/>
  <c r="N36" i="8"/>
  <c r="J36" i="8"/>
  <c r="F36" i="8"/>
  <c r="AL35" i="8"/>
  <c r="AH35" i="8"/>
  <c r="AD35" i="8"/>
  <c r="Z35" i="8"/>
  <c r="V35" i="8"/>
  <c r="R35" i="8"/>
  <c r="N35" i="8"/>
  <c r="J35" i="8"/>
  <c r="F35" i="8"/>
  <c r="AL34" i="8"/>
  <c r="AH34" i="8"/>
  <c r="AD34" i="8"/>
  <c r="Z34" i="8"/>
  <c r="V34" i="8"/>
  <c r="R34" i="8"/>
  <c r="N34" i="8"/>
  <c r="J34" i="8"/>
  <c r="F34" i="8"/>
  <c r="AL33" i="8"/>
  <c r="AH33" i="8"/>
  <c r="AD33" i="8"/>
  <c r="Z33" i="8"/>
  <c r="V33" i="8"/>
  <c r="R33" i="8"/>
  <c r="N33" i="8"/>
  <c r="J33" i="8"/>
  <c r="F33" i="8"/>
  <c r="AL32" i="8"/>
  <c r="AH32" i="8"/>
  <c r="AD32" i="8"/>
  <c r="Z32" i="8"/>
  <c r="V32" i="8"/>
  <c r="R32" i="8"/>
  <c r="N32" i="8"/>
  <c r="J32" i="8"/>
  <c r="F32" i="8"/>
  <c r="AL31" i="8"/>
  <c r="AH31" i="8"/>
  <c r="AD31" i="8"/>
  <c r="Z31" i="8"/>
  <c r="V31" i="8"/>
  <c r="R31" i="8"/>
  <c r="N31" i="8"/>
  <c r="J31" i="8"/>
  <c r="F31" i="8"/>
  <c r="AL30" i="8"/>
  <c r="AH30" i="8"/>
  <c r="AD30" i="8"/>
  <c r="Z30" i="8"/>
  <c r="V30" i="8"/>
  <c r="R30" i="8"/>
  <c r="N30" i="8"/>
  <c r="J30" i="8"/>
  <c r="F30" i="8"/>
  <c r="AL29" i="8"/>
  <c r="AH29" i="8"/>
  <c r="AD29" i="8"/>
  <c r="Z29" i="8"/>
  <c r="V29" i="8"/>
  <c r="R29" i="8"/>
  <c r="N29" i="8"/>
  <c r="J29" i="8"/>
  <c r="F29" i="8"/>
  <c r="AL28" i="8"/>
  <c r="AH28" i="8"/>
  <c r="AD28" i="8"/>
  <c r="Z28" i="8"/>
  <c r="V28" i="8"/>
  <c r="R28" i="8"/>
  <c r="N28" i="8"/>
  <c r="J28" i="8"/>
  <c r="F28" i="8"/>
  <c r="AL27" i="8"/>
  <c r="AH27" i="8"/>
  <c r="AD27" i="8"/>
  <c r="Z27" i="8"/>
  <c r="V27" i="8"/>
  <c r="R27" i="8"/>
  <c r="N27" i="8"/>
  <c r="J27" i="8"/>
  <c r="F27" i="8"/>
  <c r="AL26" i="8"/>
  <c r="AH26" i="8"/>
  <c r="AD26" i="8"/>
  <c r="Z26" i="8"/>
  <c r="V26" i="8"/>
  <c r="R26" i="8"/>
  <c r="N26" i="8"/>
  <c r="J26" i="8"/>
  <c r="F26" i="8"/>
  <c r="AL25" i="8"/>
  <c r="AH25" i="8"/>
  <c r="AD25" i="8"/>
  <c r="Z25" i="8"/>
  <c r="V25" i="8"/>
  <c r="R25" i="8"/>
  <c r="N25" i="8"/>
  <c r="J25" i="8"/>
  <c r="F25" i="8"/>
  <c r="AL24" i="8"/>
  <c r="AH24" i="8"/>
  <c r="AD24" i="8"/>
  <c r="Z24" i="8"/>
  <c r="V24" i="8"/>
  <c r="R24" i="8"/>
  <c r="N24" i="8"/>
  <c r="J24" i="8"/>
  <c r="F24" i="8"/>
  <c r="AL23" i="8"/>
  <c r="AH23" i="8"/>
  <c r="AD23" i="8"/>
  <c r="Z23" i="8"/>
  <c r="V23" i="8"/>
  <c r="R23" i="8"/>
  <c r="N23" i="8"/>
  <c r="J23" i="8"/>
  <c r="F23" i="8"/>
  <c r="AL22" i="8"/>
  <c r="AH22" i="8"/>
  <c r="AD22" i="8"/>
  <c r="Z22" i="8"/>
  <c r="V22" i="8"/>
  <c r="R22" i="8"/>
  <c r="N22" i="8"/>
  <c r="J22" i="8"/>
  <c r="F22" i="8"/>
  <c r="AL21" i="8"/>
  <c r="AH21" i="8"/>
  <c r="AD21" i="8"/>
  <c r="Z21" i="8"/>
  <c r="V21" i="8"/>
  <c r="R21" i="8"/>
  <c r="N21" i="8"/>
  <c r="J21" i="8"/>
  <c r="F21" i="8"/>
  <c r="AL20" i="8"/>
  <c r="AH20" i="8"/>
  <c r="AD20" i="8"/>
  <c r="Z20" i="8"/>
  <c r="V20" i="8"/>
  <c r="R20" i="8"/>
  <c r="N20" i="8"/>
  <c r="J20" i="8"/>
  <c r="F20" i="8"/>
  <c r="AL19" i="8"/>
  <c r="AH19" i="8"/>
  <c r="AD19" i="8"/>
  <c r="Z19" i="8"/>
  <c r="V19" i="8"/>
  <c r="R19" i="8"/>
  <c r="J19" i="8"/>
  <c r="F19" i="8"/>
  <c r="AL18" i="8"/>
  <c r="AH18" i="8"/>
  <c r="AD18" i="8"/>
  <c r="V18" i="8"/>
  <c r="R18" i="8"/>
  <c r="N18" i="8"/>
  <c r="J18" i="8"/>
  <c r="F18" i="8"/>
  <c r="AL17" i="8"/>
  <c r="AH17" i="8"/>
  <c r="AD17" i="8"/>
  <c r="Z17" i="8"/>
  <c r="V17" i="8"/>
  <c r="R17" i="8"/>
  <c r="N17" i="8"/>
  <c r="J17" i="8"/>
  <c r="F17" i="8"/>
  <c r="AL16" i="8"/>
  <c r="AH16" i="8"/>
  <c r="AD16" i="8"/>
  <c r="Z16" i="8"/>
  <c r="V16" i="8"/>
  <c r="R16" i="8"/>
  <c r="N16" i="8"/>
  <c r="J16" i="8"/>
  <c r="F16" i="8"/>
  <c r="AL15" i="8"/>
  <c r="AH15" i="8"/>
  <c r="AD15" i="8"/>
  <c r="V15" i="8"/>
  <c r="R15" i="8"/>
  <c r="N15" i="8"/>
  <c r="J15" i="8"/>
  <c r="F15" i="8"/>
  <c r="AL14" i="8"/>
  <c r="AH14" i="8"/>
  <c r="AD14" i="8"/>
  <c r="Z14" i="8"/>
  <c r="V14" i="8"/>
  <c r="R14" i="8"/>
  <c r="N14" i="8"/>
  <c r="J14" i="8"/>
  <c r="F14" i="8"/>
  <c r="AL13" i="8"/>
  <c r="AH13" i="8"/>
  <c r="AD13" i="8"/>
  <c r="Z13" i="8"/>
  <c r="V13" i="8"/>
  <c r="R13" i="8"/>
  <c r="N13" i="8"/>
  <c r="J13" i="8"/>
  <c r="F13" i="8"/>
  <c r="AK77" i="8"/>
  <c r="AC77" i="8"/>
  <c r="Q77" i="8"/>
  <c r="M77" i="8"/>
  <c r="I77" i="8"/>
  <c r="E77" i="8"/>
  <c r="AA9" i="3"/>
  <c r="X9" i="3"/>
  <c r="U9" i="3"/>
  <c r="R10" i="3"/>
  <c r="O10" i="3"/>
  <c r="L10" i="3"/>
  <c r="I10" i="3"/>
  <c r="F10" i="3"/>
  <c r="C9" i="3"/>
  <c r="D13" i="3"/>
  <c r="S13" i="3" s="1"/>
  <c r="C13" i="3"/>
  <c r="AD13" i="3" s="1"/>
  <c r="AI62" i="8"/>
  <c r="AI61" i="8"/>
  <c r="AI56" i="8"/>
  <c r="J80" i="7"/>
  <c r="AF30" i="8"/>
  <c r="AE52" i="8"/>
  <c r="AE47" i="8"/>
  <c r="AE46" i="8"/>
  <c r="AE44" i="8"/>
  <c r="AE36" i="8"/>
  <c r="AE22" i="8"/>
  <c r="AE17" i="8"/>
  <c r="AE16" i="8"/>
  <c r="AE14" i="8"/>
  <c r="AE13" i="8"/>
  <c r="BP80" i="5"/>
  <c r="BA80" i="5"/>
  <c r="AZ80" i="5"/>
  <c r="AE80" i="5"/>
  <c r="AD80" i="5"/>
  <c r="K80" i="5"/>
  <c r="J80" i="5"/>
  <c r="J80" i="6"/>
  <c r="I80" i="6"/>
  <c r="J80" i="4"/>
  <c r="I80" i="4"/>
  <c r="AA57" i="8"/>
  <c r="AA34" i="8"/>
  <c r="AA29" i="8"/>
  <c r="W18" i="8"/>
  <c r="S63" i="8"/>
  <c r="S55" i="8"/>
  <c r="S49" i="8"/>
  <c r="S39" i="8"/>
  <c r="S37" i="8"/>
  <c r="S33" i="8"/>
  <c r="S25" i="8"/>
  <c r="S21" i="8"/>
  <c r="S13" i="8"/>
  <c r="O63" i="8"/>
  <c r="O60" i="8"/>
  <c r="O52" i="8"/>
  <c r="O31" i="8"/>
  <c r="O27" i="8"/>
  <c r="O22" i="8"/>
  <c r="O19" i="8"/>
  <c r="O13" i="8"/>
  <c r="G62" i="8"/>
  <c r="G58" i="8"/>
  <c r="C52" i="8"/>
  <c r="C33" i="8"/>
  <c r="C25" i="8"/>
  <c r="C24" i="8"/>
  <c r="C22" i="8"/>
  <c r="C20" i="8"/>
  <c r="C16" i="8"/>
  <c r="C14" i="8"/>
  <c r="B48" i="8"/>
  <c r="B29" i="8"/>
  <c r="B14" i="8"/>
  <c r="E80" i="3"/>
  <c r="H80" i="3"/>
  <c r="K80" i="3"/>
  <c r="N80" i="3"/>
  <c r="W80" i="3"/>
  <c r="AC80" i="3"/>
  <c r="AF14" i="3"/>
  <c r="AF74" i="3" s="1"/>
  <c r="B57" i="8"/>
  <c r="W29" i="8"/>
  <c r="C30" i="8"/>
  <c r="AE23" i="8"/>
  <c r="O15" i="8"/>
  <c r="AE63" i="8"/>
  <c r="B41" i="8"/>
  <c r="AE41" i="8"/>
  <c r="AE28" i="8"/>
  <c r="O58" i="8"/>
  <c r="AA62" i="8"/>
  <c r="O55" i="8"/>
  <c r="AE49" i="8"/>
  <c r="B32" i="8"/>
  <c r="C57" i="8"/>
  <c r="S60" i="8"/>
  <c r="B30" i="8"/>
  <c r="AE25" i="8"/>
  <c r="AE55" i="8"/>
  <c r="AE60" i="8"/>
  <c r="AA30" i="8"/>
  <c r="AE20" i="8"/>
  <c r="B21" i="8"/>
  <c r="W53" i="8"/>
  <c r="C37" i="8"/>
  <c r="AE31" i="8"/>
  <c r="B13" i="8"/>
  <c r="B14" i="3"/>
  <c r="B27" i="8"/>
  <c r="O34" i="8"/>
  <c r="AE34" i="8"/>
  <c r="B23" i="8"/>
  <c r="C36" i="8"/>
  <c r="C58" i="8"/>
  <c r="B44" i="8"/>
  <c r="C13" i="8"/>
  <c r="C60" i="8"/>
  <c r="S30" i="8"/>
  <c r="B35" i="8"/>
  <c r="W55" i="8"/>
  <c r="B56" i="8"/>
  <c r="B63" i="8"/>
  <c r="C38" i="8"/>
  <c r="B17" i="8"/>
  <c r="B59" i="8"/>
  <c r="B55" i="8"/>
  <c r="S58" i="8"/>
  <c r="K54" i="8"/>
  <c r="C54" i="8"/>
  <c r="B20" i="8"/>
  <c r="B47" i="8"/>
  <c r="AE15" i="8"/>
  <c r="AE24" i="8"/>
  <c r="AA58" i="8"/>
  <c r="S47" i="8"/>
  <c r="O32" i="8"/>
  <c r="O26" i="8"/>
  <c r="O17" i="8"/>
  <c r="K23" i="8"/>
  <c r="G30" i="8"/>
  <c r="W28" i="8"/>
  <c r="O24" i="8"/>
  <c r="O56" i="8"/>
  <c r="C29" i="8"/>
  <c r="B28" i="8"/>
  <c r="C23" i="8"/>
  <c r="C53" i="8"/>
  <c r="AE39" i="8"/>
  <c r="AE57" i="8"/>
  <c r="AE21" i="8"/>
  <c r="O36" i="8"/>
  <c r="O30" i="8"/>
  <c r="W34" i="8"/>
  <c r="S50" i="8"/>
  <c r="W16" i="8"/>
  <c r="S56" i="8"/>
  <c r="AE42" i="8"/>
  <c r="W57" i="8"/>
  <c r="W60" i="8"/>
  <c r="C27" i="8"/>
  <c r="AE29" i="8"/>
  <c r="AE37" i="8"/>
  <c r="AE40" i="8"/>
  <c r="AE48" i="8"/>
  <c r="AE59" i="8"/>
  <c r="S40" i="8"/>
  <c r="O31" i="3"/>
  <c r="W54" i="8"/>
  <c r="S57" i="8"/>
  <c r="S61" i="8"/>
  <c r="B50" i="8"/>
  <c r="C56" i="8"/>
  <c r="S31" i="8"/>
  <c r="B20" i="7"/>
  <c r="B19" i="8"/>
  <c r="C34" i="8"/>
  <c r="C21" i="8"/>
  <c r="B26" i="8"/>
  <c r="B44" i="7"/>
  <c r="B43" i="8"/>
  <c r="B54" i="8"/>
  <c r="C55" i="8"/>
  <c r="S36" i="8"/>
  <c r="B62" i="8"/>
  <c r="B19" i="7"/>
  <c r="B18" i="8"/>
  <c r="B25" i="7"/>
  <c r="B24" i="8"/>
  <c r="B39" i="8"/>
  <c r="B15" i="7"/>
  <c r="B21" i="7"/>
  <c r="B27" i="7"/>
  <c r="B33" i="7"/>
  <c r="B45" i="7"/>
  <c r="B51" i="7"/>
  <c r="B57" i="7"/>
  <c r="B63" i="7"/>
  <c r="B16" i="7"/>
  <c r="B22" i="7"/>
  <c r="B28" i="7"/>
  <c r="B34" i="7"/>
  <c r="B40" i="7"/>
  <c r="B52" i="7"/>
  <c r="B58" i="7"/>
  <c r="B14" i="6"/>
  <c r="B64" i="7"/>
  <c r="B34" i="8"/>
  <c r="B17" i="7"/>
  <c r="B23" i="7"/>
  <c r="B29" i="7"/>
  <c r="B41" i="7"/>
  <c r="B47" i="7"/>
  <c r="B53" i="7"/>
  <c r="B40" i="8"/>
  <c r="B18" i="7"/>
  <c r="B24" i="7"/>
  <c r="B30" i="7"/>
  <c r="B36" i="7"/>
  <c r="B42" i="7"/>
  <c r="B48" i="7"/>
  <c r="B54" i="7"/>
  <c r="B22" i="8"/>
  <c r="B55" i="7"/>
  <c r="AH13" i="3" l="1"/>
  <c r="F72" i="8"/>
  <c r="G12" i="8"/>
  <c r="O12" i="8" s="1"/>
  <c r="S12" i="8" s="1"/>
  <c r="W12" i="8" s="1"/>
  <c r="AA12" i="8" s="1"/>
  <c r="AE12" i="8" s="1"/>
  <c r="O13" i="3"/>
  <c r="G13" i="3"/>
  <c r="AG13" i="3"/>
  <c r="V72" i="8"/>
  <c r="J72" i="8"/>
  <c r="AH72" i="8"/>
  <c r="R72" i="8"/>
  <c r="AJ12" i="8"/>
  <c r="D12" i="8"/>
  <c r="L12" i="8" s="1"/>
  <c r="P13" i="3"/>
  <c r="AB13" i="3"/>
  <c r="M13" i="3"/>
  <c r="V13" i="3"/>
  <c r="Y13" i="3"/>
  <c r="AE13" i="3"/>
  <c r="J13" i="3"/>
  <c r="N31" i="3"/>
  <c r="AL72" i="8"/>
  <c r="AD72" i="8"/>
  <c r="K31" i="3"/>
  <c r="W31" i="3"/>
  <c r="H31" i="3"/>
  <c r="P31" i="3"/>
  <c r="Q31" i="3" s="1"/>
  <c r="S31" i="3"/>
  <c r="T31" i="3" s="1"/>
  <c r="I31" i="7"/>
  <c r="AC31" i="3"/>
  <c r="B26" i="7"/>
  <c r="B26" i="3"/>
  <c r="B32" i="7"/>
  <c r="B32" i="3"/>
  <c r="B59" i="3"/>
  <c r="B65" i="7"/>
  <c r="B65" i="3"/>
  <c r="B18" i="3"/>
  <c r="B31" i="7"/>
  <c r="B31" i="3"/>
  <c r="B33" i="3"/>
  <c r="B42" i="3"/>
  <c r="B45" i="3"/>
  <c r="B48" i="3"/>
  <c r="B64" i="3"/>
  <c r="R55" i="3"/>
  <c r="B17" i="3"/>
  <c r="B24" i="3"/>
  <c r="B30" i="3"/>
  <c r="B57" i="3"/>
  <c r="B16" i="3"/>
  <c r="B23" i="3"/>
  <c r="B29" i="3"/>
  <c r="AG31" i="3"/>
  <c r="E31" i="3"/>
  <c r="B49" i="7"/>
  <c r="B49" i="3"/>
  <c r="B52" i="3"/>
  <c r="B56" i="7"/>
  <c r="B56" i="3"/>
  <c r="B62" i="7"/>
  <c r="B62" i="3"/>
  <c r="B15" i="3"/>
  <c r="B22" i="3"/>
  <c r="B36" i="3"/>
  <c r="B39" i="3"/>
  <c r="B61" i="7"/>
  <c r="B61" i="3"/>
  <c r="B21" i="3"/>
  <c r="B35" i="3"/>
  <c r="B38" i="7"/>
  <c r="B38" i="3"/>
  <c r="B41" i="3"/>
  <c r="B53" i="8"/>
  <c r="B54" i="3"/>
  <c r="B60" i="3"/>
  <c r="L13" i="3"/>
  <c r="R13" i="3"/>
  <c r="U13" i="3"/>
  <c r="F13" i="3"/>
  <c r="AA13" i="3"/>
  <c r="X13" i="3"/>
  <c r="I13" i="3"/>
  <c r="AC30" i="8"/>
  <c r="Y30" i="8"/>
  <c r="Q30" i="8"/>
  <c r="J31" i="7"/>
  <c r="U30" i="8"/>
  <c r="L30" i="8"/>
  <c r="M30" i="8" s="1"/>
  <c r="B16" i="8"/>
  <c r="B15" i="8"/>
  <c r="O61" i="8"/>
  <c r="B46" i="7"/>
  <c r="C26" i="8"/>
  <c r="B31" i="8"/>
  <c r="B45" i="8"/>
  <c r="G63" i="8"/>
  <c r="B35" i="7"/>
  <c r="B39" i="7"/>
  <c r="B42" i="8"/>
  <c r="B37" i="8"/>
  <c r="K56" i="8"/>
  <c r="B51" i="8"/>
  <c r="B38" i="8"/>
  <c r="B25" i="8"/>
  <c r="B43" i="7"/>
  <c r="B60" i="7"/>
  <c r="B58" i="8"/>
  <c r="S41" i="8"/>
  <c r="O54" i="8"/>
  <c r="B59" i="7"/>
  <c r="B60" i="8"/>
  <c r="AK30" i="8"/>
  <c r="AG30" i="8"/>
  <c r="E30" i="8"/>
  <c r="I30" i="8"/>
  <c r="B52" i="8"/>
  <c r="K32" i="8"/>
  <c r="S38" i="8"/>
  <c r="W31" i="8"/>
  <c r="B46" i="8"/>
  <c r="B50" i="7"/>
  <c r="B49" i="8"/>
  <c r="B37" i="7"/>
  <c r="B36" i="8"/>
  <c r="AE53" i="8"/>
  <c r="S18" i="8"/>
  <c r="S48" i="8"/>
  <c r="B33" i="8"/>
  <c r="O38" i="8"/>
  <c r="AI12" i="8" l="1"/>
  <c r="AE72" i="8"/>
  <c r="AH31" i="3"/>
  <c r="AI31" i="3" s="1"/>
  <c r="R19" i="3" l="1"/>
  <c r="AF20" i="5" l="1"/>
  <c r="AF47" i="5"/>
  <c r="O40" i="8" l="1"/>
  <c r="O46" i="8" l="1"/>
  <c r="O48" i="8"/>
  <c r="O44" i="8"/>
  <c r="O41" i="8"/>
  <c r="O47" i="8"/>
  <c r="O45" i="8" l="1"/>
  <c r="O43" i="8"/>
  <c r="O49" i="8"/>
  <c r="O42" i="8"/>
  <c r="O39" i="8" l="1"/>
  <c r="I63" i="4" l="1"/>
  <c r="D62" i="8"/>
  <c r="E62" i="8" s="1"/>
  <c r="H62" i="8"/>
  <c r="I62" i="8" s="1"/>
  <c r="J63" i="5"/>
  <c r="N63" i="5" s="1"/>
  <c r="D63" i="3" l="1"/>
  <c r="E63" i="3" s="1"/>
  <c r="J63" i="4"/>
  <c r="AF62" i="8"/>
  <c r="AG62" i="8" s="1"/>
  <c r="Y63" i="6"/>
  <c r="AB62" i="8"/>
  <c r="AC62" i="8" s="1"/>
  <c r="I63" i="6"/>
  <c r="X57" i="8" l="1"/>
  <c r="Y57" i="8" s="1"/>
  <c r="CF58" i="5"/>
  <c r="X56" i="8"/>
  <c r="Y56" i="8" s="1"/>
  <c r="X55" i="8"/>
  <c r="Y55" i="8" s="1"/>
  <c r="CF56" i="5"/>
  <c r="CF61" i="5"/>
  <c r="X60" i="8"/>
  <c r="Y60" i="8" s="1"/>
  <c r="CF59" i="5"/>
  <c r="X58" i="8"/>
  <c r="Y58" i="8" s="1"/>
  <c r="CF54" i="5"/>
  <c r="X53" i="8"/>
  <c r="Y53" i="8" s="1"/>
  <c r="X61" i="8"/>
  <c r="Y61" i="8" s="1"/>
  <c r="CF62" i="5"/>
  <c r="CF55" i="5"/>
  <c r="X54" i="8"/>
  <c r="Y54" i="8" s="1"/>
  <c r="N19" i="8" l="1"/>
  <c r="N72" i="8" s="1"/>
  <c r="H61" i="8" l="1"/>
  <c r="I61" i="8" s="1"/>
  <c r="J62" i="5"/>
  <c r="N62" i="5" s="1"/>
  <c r="H56" i="8"/>
  <c r="I56" i="8" s="1"/>
  <c r="H57" i="8"/>
  <c r="I57" i="8" s="1"/>
  <c r="J58" i="5"/>
  <c r="N58" i="5" s="1"/>
  <c r="H58" i="8"/>
  <c r="I58" i="8" s="1"/>
  <c r="J59" i="5"/>
  <c r="N59" i="5" s="1"/>
  <c r="H63" i="8"/>
  <c r="I63" i="8" s="1"/>
  <c r="J65" i="5"/>
  <c r="N65" i="5" s="1"/>
  <c r="AB57" i="3" l="1"/>
  <c r="AC57" i="3" s="1"/>
  <c r="J57" i="7"/>
  <c r="I57" i="7"/>
  <c r="AJ56" i="8"/>
  <c r="AK56" i="8" s="1"/>
  <c r="AB37" i="3" l="1"/>
  <c r="AC37" i="3" s="1"/>
  <c r="J37" i="7"/>
  <c r="X16" i="8" l="1"/>
  <c r="Y16" i="8" s="1"/>
  <c r="CF17" i="5"/>
  <c r="CF32" i="5"/>
  <c r="X31" i="8"/>
  <c r="Y31" i="8" s="1"/>
  <c r="X22" i="8"/>
  <c r="Y22" i="8" s="1"/>
  <c r="CF23" i="5"/>
  <c r="X38" i="8"/>
  <c r="Y38" i="8" s="1"/>
  <c r="CF39" i="5"/>
  <c r="X34" i="8"/>
  <c r="Y34" i="8" s="1"/>
  <c r="CF35" i="5"/>
  <c r="CF24" i="5"/>
  <c r="X23" i="8"/>
  <c r="Y23" i="8" s="1"/>
  <c r="X17" i="8"/>
  <c r="Y17" i="8" s="1"/>
  <c r="CF18" i="5"/>
  <c r="X29" i="8"/>
  <c r="Y29" i="8" s="1"/>
  <c r="CF30" i="5"/>
  <c r="X32" i="8"/>
  <c r="Y32" i="8" s="1"/>
  <c r="CF33" i="5"/>
  <c r="X28" i="8"/>
  <c r="Y28" i="8" s="1"/>
  <c r="CF29" i="5"/>
  <c r="P56" i="8" l="1"/>
  <c r="Q56" i="8" s="1"/>
  <c r="D57" i="3" l="1"/>
  <c r="E57" i="3" s="1"/>
  <c r="D56" i="8"/>
  <c r="E56" i="8" s="1"/>
  <c r="Y57" i="6" l="1"/>
  <c r="AF56" i="8"/>
  <c r="AG56" i="8" s="1"/>
  <c r="T56" i="8"/>
  <c r="U56" i="8" s="1"/>
  <c r="L56" i="8"/>
  <c r="M56" i="8" s="1"/>
  <c r="I57" i="6"/>
  <c r="AB56" i="8"/>
  <c r="AC56" i="8" s="1"/>
  <c r="G57" i="3"/>
  <c r="H57" i="3" s="1"/>
  <c r="D64" i="3" l="1"/>
  <c r="E64" i="3" s="1"/>
  <c r="J61" i="4" l="1"/>
  <c r="D61" i="3"/>
  <c r="E61" i="3" s="1"/>
  <c r="D55" i="8"/>
  <c r="E55" i="8" s="1"/>
  <c r="I56" i="4"/>
  <c r="D63" i="8"/>
  <c r="E63" i="8" s="1"/>
  <c r="I59" i="4"/>
  <c r="D58" i="8"/>
  <c r="E58" i="8" s="1"/>
  <c r="I55" i="4"/>
  <c r="D54" i="8"/>
  <c r="E54" i="8" s="1"/>
  <c r="D55" i="3"/>
  <c r="E55" i="3" s="1"/>
  <c r="J55" i="4"/>
  <c r="D60" i="8"/>
  <c r="E60" i="8" s="1"/>
  <c r="I61" i="4"/>
  <c r="D57" i="8"/>
  <c r="E57" i="8" s="1"/>
  <c r="I58" i="4"/>
  <c r="I53" i="4"/>
  <c r="D52" i="8"/>
  <c r="E52" i="8" s="1"/>
  <c r="D61" i="8"/>
  <c r="E61" i="8" s="1"/>
  <c r="I62" i="4"/>
  <c r="D62" i="3"/>
  <c r="E62" i="3" s="1"/>
  <c r="J62" i="4"/>
  <c r="I54" i="4"/>
  <c r="D53" i="8"/>
  <c r="E53" i="8" s="1"/>
  <c r="D54" i="3"/>
  <c r="E54" i="3" s="1"/>
  <c r="J54" i="4"/>
  <c r="D60" i="3"/>
  <c r="E60" i="3" s="1"/>
  <c r="J60" i="4"/>
  <c r="D65" i="3"/>
  <c r="E65" i="3" s="1"/>
  <c r="J53" i="4"/>
  <c r="D53" i="3"/>
  <c r="E53" i="3" s="1"/>
  <c r="I60" i="4"/>
  <c r="D59" i="8"/>
  <c r="E59" i="8" s="1"/>
  <c r="D59" i="3"/>
  <c r="E59" i="3" s="1"/>
  <c r="J59" i="4"/>
  <c r="J56" i="4"/>
  <c r="D56" i="3"/>
  <c r="E56" i="3" s="1"/>
  <c r="D58" i="3"/>
  <c r="E58" i="3" s="1"/>
  <c r="J58" i="4"/>
  <c r="D51" i="8" l="1"/>
  <c r="E51" i="8" s="1"/>
  <c r="I52" i="4"/>
  <c r="D14" i="3"/>
  <c r="E14" i="3" s="1"/>
  <c r="J14" i="4"/>
  <c r="D13" i="8"/>
  <c r="E13" i="8" s="1"/>
  <c r="I37" i="4" l="1"/>
  <c r="D36" i="8"/>
  <c r="E36" i="8" s="1"/>
  <c r="D17" i="8" l="1"/>
  <c r="E17" i="8" s="1"/>
  <c r="I38" i="4"/>
  <c r="D37" i="8"/>
  <c r="E37" i="8" s="1"/>
  <c r="D25" i="8"/>
  <c r="E25" i="8" s="1"/>
  <c r="I26" i="4"/>
  <c r="I15" i="4"/>
  <c r="D14" i="8"/>
  <c r="E14" i="8" s="1"/>
  <c r="Y37" i="6"/>
  <c r="AF36" i="8"/>
  <c r="AG36" i="8" s="1"/>
  <c r="Y23" i="6"/>
  <c r="AF22" i="8"/>
  <c r="AG22" i="8" s="1"/>
  <c r="AF16" i="8"/>
  <c r="AG16" i="8" s="1"/>
  <c r="Y17" i="6"/>
  <c r="AF43" i="8"/>
  <c r="AG43" i="8" s="1"/>
  <c r="Y44" i="6"/>
  <c r="Y49" i="6"/>
  <c r="AF48" i="8"/>
  <c r="AG48" i="8" s="1"/>
  <c r="AF18" i="8"/>
  <c r="AG18" i="8" s="1"/>
  <c r="Y19" i="6"/>
  <c r="AF44" i="8"/>
  <c r="AG44" i="8" s="1"/>
  <c r="Y45" i="6"/>
  <c r="D19" i="8"/>
  <c r="E19" i="8" s="1"/>
  <c r="I20" i="4"/>
  <c r="I27" i="4"/>
  <c r="D26" i="8"/>
  <c r="E26" i="8" s="1"/>
  <c r="AF21" i="8"/>
  <c r="AG21" i="8" s="1"/>
  <c r="Y22" i="6"/>
  <c r="Y24" i="6"/>
  <c r="AF23" i="8"/>
  <c r="AG23" i="8" s="1"/>
  <c r="AF39" i="8"/>
  <c r="AG39" i="8" s="1"/>
  <c r="Y40" i="6"/>
  <c r="AF46" i="8"/>
  <c r="AG46" i="8" s="1"/>
  <c r="Y47" i="6"/>
  <c r="AF20" i="8"/>
  <c r="AG20" i="8" s="1"/>
  <c r="Y21" i="6"/>
  <c r="AF55" i="8"/>
  <c r="AG55" i="8" s="1"/>
  <c r="Y56" i="6"/>
  <c r="D34" i="8"/>
  <c r="E34" i="8" s="1"/>
  <c r="I35" i="4"/>
  <c r="D38" i="8"/>
  <c r="E38" i="8" s="1"/>
  <c r="I39" i="4"/>
  <c r="I30" i="4"/>
  <c r="D29" i="8"/>
  <c r="E29" i="8" s="1"/>
  <c r="D28" i="8"/>
  <c r="E28" i="8" s="1"/>
  <c r="I29" i="4"/>
  <c r="Y34" i="6"/>
  <c r="AF33" i="8"/>
  <c r="AG33" i="8" s="1"/>
  <c r="Y46" i="6"/>
  <c r="AF45" i="8"/>
  <c r="AG45" i="8" s="1"/>
  <c r="S57" i="3"/>
  <c r="T57" i="3" s="1"/>
  <c r="D20" i="8"/>
  <c r="E20" i="8" s="1"/>
  <c r="I21" i="4"/>
  <c r="AF49" i="8"/>
  <c r="AG49" i="8" s="1"/>
  <c r="Y50" i="6"/>
  <c r="D22" i="8"/>
  <c r="E22" i="8" s="1"/>
  <c r="I23" i="4"/>
  <c r="D18" i="8"/>
  <c r="E18" i="8" s="1"/>
  <c r="I19" i="4"/>
  <c r="I34" i="4"/>
  <c r="D33" i="8"/>
  <c r="E33" i="8" s="1"/>
  <c r="Y38" i="6"/>
  <c r="AF37" i="8"/>
  <c r="AG37" i="8" s="1"/>
  <c r="Y52" i="6"/>
  <c r="AF51" i="8"/>
  <c r="AG51" i="8" s="1"/>
  <c r="AF42" i="8"/>
  <c r="AG42" i="8" s="1"/>
  <c r="Y43" i="6"/>
  <c r="Y48" i="6"/>
  <c r="AF47" i="8"/>
  <c r="AG47" i="8" s="1"/>
  <c r="D16" i="8"/>
  <c r="E16" i="8" s="1"/>
  <c r="I17" i="4"/>
  <c r="D24" i="8"/>
  <c r="E24" i="8" s="1"/>
  <c r="I25" i="4"/>
  <c r="I24" i="4"/>
  <c r="D23" i="8"/>
  <c r="E23" i="8" s="1"/>
  <c r="D15" i="8"/>
  <c r="E15" i="8" s="1"/>
  <c r="D21" i="8"/>
  <c r="E21" i="8" s="1"/>
  <c r="I22" i="4"/>
  <c r="D27" i="8"/>
  <c r="E27" i="8" s="1"/>
  <c r="I28" i="4"/>
  <c r="AF40" i="8"/>
  <c r="AG40" i="8" s="1"/>
  <c r="Y41" i="6"/>
  <c r="Y36" i="6"/>
  <c r="AF35" i="8"/>
  <c r="AG35" i="8" s="1"/>
  <c r="AF50" i="8"/>
  <c r="AG50" i="8" s="1"/>
  <c r="Y51" i="6"/>
  <c r="AF41" i="8"/>
  <c r="AG41" i="8" s="1"/>
  <c r="Y42" i="6"/>
  <c r="AB55" i="8"/>
  <c r="AC55" i="8" s="1"/>
  <c r="I56" i="6"/>
  <c r="S64" i="3"/>
  <c r="T64" i="3" s="1"/>
  <c r="Y30" i="6" l="1"/>
  <c r="AF29" i="8"/>
  <c r="AG29" i="8" s="1"/>
  <c r="S58" i="3"/>
  <c r="T58" i="3" s="1"/>
  <c r="CG58" i="5"/>
  <c r="Y26" i="6"/>
  <c r="AF25" i="8"/>
  <c r="AG25" i="8" s="1"/>
  <c r="AF26" i="8"/>
  <c r="AG26" i="8" s="1"/>
  <c r="Y27" i="6"/>
  <c r="Y32" i="6"/>
  <c r="AF31" i="8"/>
  <c r="AG31" i="8" s="1"/>
  <c r="AB28" i="8"/>
  <c r="AC28" i="8" s="1"/>
  <c r="I29" i="6"/>
  <c r="AB63" i="8"/>
  <c r="AC63" i="8" s="1"/>
  <c r="S56" i="3"/>
  <c r="T56" i="3" s="1"/>
  <c r="CG56" i="5"/>
  <c r="Y35" i="6"/>
  <c r="AF34" i="8"/>
  <c r="AG34" i="8" s="1"/>
  <c r="I32" i="6"/>
  <c r="AB31" i="8"/>
  <c r="AC31" i="8" s="1"/>
  <c r="Y65" i="6"/>
  <c r="AF63" i="8"/>
  <c r="AG63" i="8" s="1"/>
  <c r="AB53" i="8"/>
  <c r="AC53" i="8" s="1"/>
  <c r="I54" i="6"/>
  <c r="S55" i="3"/>
  <c r="T55" i="3" s="1"/>
  <c r="CG55" i="5"/>
  <c r="CG62" i="5"/>
  <c r="S62" i="3"/>
  <c r="T62" i="3" s="1"/>
  <c r="CG59" i="5"/>
  <c r="S59" i="3"/>
  <c r="T59" i="3" s="1"/>
  <c r="AF19" i="8"/>
  <c r="AG19" i="8" s="1"/>
  <c r="Y20" i="6"/>
  <c r="AF17" i="8"/>
  <c r="AG17" i="8" s="1"/>
  <c r="Y18" i="6"/>
  <c r="I18" i="6"/>
  <c r="AB17" i="8"/>
  <c r="AC17" i="8" s="1"/>
  <c r="AF54" i="8"/>
  <c r="AG54" i="8" s="1"/>
  <c r="Y55" i="6"/>
  <c r="AF52" i="8"/>
  <c r="AG52" i="8" s="1"/>
  <c r="Y53" i="6"/>
  <c r="AF53" i="8"/>
  <c r="AG53" i="8" s="1"/>
  <c r="Y54" i="6"/>
  <c r="S61" i="3"/>
  <c r="T61" i="3" s="1"/>
  <c r="CG61" i="5"/>
  <c r="Y25" i="6"/>
  <c r="AF24" i="8"/>
  <c r="AG24" i="8" s="1"/>
  <c r="Y29" i="6"/>
  <c r="AF28" i="8"/>
  <c r="AG28" i="8" s="1"/>
  <c r="AF38" i="8"/>
  <c r="AG38" i="8" s="1"/>
  <c r="Y39" i="6"/>
  <c r="I35" i="6"/>
  <c r="AB34" i="8"/>
  <c r="AC34" i="8" s="1"/>
  <c r="AB29" i="8"/>
  <c r="AC29" i="8" s="1"/>
  <c r="I30" i="6"/>
  <c r="Y60" i="6"/>
  <c r="AF59" i="8"/>
  <c r="AG59" i="8" s="1"/>
  <c r="AB57" i="8"/>
  <c r="AC57" i="8" s="1"/>
  <c r="I58" i="6"/>
  <c r="I61" i="6"/>
  <c r="AB60" i="8"/>
  <c r="AC60" i="8" s="1"/>
  <c r="AF32" i="8"/>
  <c r="AG32" i="8" s="1"/>
  <c r="Y33" i="6"/>
  <c r="AF61" i="8"/>
  <c r="AG61" i="8" s="1"/>
  <c r="Y62" i="6"/>
  <c r="Y28" i="6"/>
  <c r="AF27" i="8"/>
  <c r="AG27" i="8" s="1"/>
  <c r="AB32" i="8"/>
  <c r="AC32" i="8" s="1"/>
  <c r="I33" i="6"/>
  <c r="I62" i="6"/>
  <c r="AB61" i="8"/>
  <c r="AC61" i="8" s="1"/>
  <c r="Y58" i="6"/>
  <c r="AF57" i="8"/>
  <c r="AG57" i="8" s="1"/>
  <c r="AF60" i="8"/>
  <c r="AG60" i="8" s="1"/>
  <c r="Y61" i="6"/>
  <c r="S54" i="3"/>
  <c r="T54" i="3" s="1"/>
  <c r="CG54" i="5"/>
  <c r="S32" i="3" l="1"/>
  <c r="T32" i="3" s="1"/>
  <c r="CG32" i="5"/>
  <c r="S24" i="3"/>
  <c r="T24" i="3" s="1"/>
  <c r="CG24" i="5"/>
  <c r="CG30" i="5"/>
  <c r="S30" i="3"/>
  <c r="T30" i="3" s="1"/>
  <c r="S35" i="3"/>
  <c r="T35" i="3" s="1"/>
  <c r="CG35" i="5"/>
  <c r="CG39" i="5"/>
  <c r="S39" i="3"/>
  <c r="T39" i="3" s="1"/>
  <c r="S17" i="3"/>
  <c r="T17" i="3" s="1"/>
  <c r="CG17" i="5"/>
  <c r="CG29" i="5"/>
  <c r="S29" i="3"/>
  <c r="T29" i="3" s="1"/>
  <c r="S23" i="3"/>
  <c r="T23" i="3" s="1"/>
  <c r="CG23" i="5"/>
  <c r="S33" i="3"/>
  <c r="T33" i="3" s="1"/>
  <c r="CG33" i="5"/>
  <c r="S18" i="3"/>
  <c r="T18" i="3" s="1"/>
  <c r="CG18" i="5"/>
  <c r="J30" i="4" l="1"/>
  <c r="D30" i="3"/>
  <c r="E30" i="3" s="1"/>
  <c r="J16" i="4"/>
  <c r="D16" i="3"/>
  <c r="E16" i="3" s="1"/>
  <c r="D38" i="3"/>
  <c r="E38" i="3" s="1"/>
  <c r="J38" i="4"/>
  <c r="D15" i="3"/>
  <c r="E15" i="3" s="1"/>
  <c r="J15" i="4"/>
  <c r="J23" i="4"/>
  <c r="D23" i="3"/>
  <c r="E23" i="3" s="1"/>
  <c r="D20" i="3"/>
  <c r="E20" i="3" s="1"/>
  <c r="J20" i="4"/>
  <c r="D27" i="3"/>
  <c r="E27" i="3" s="1"/>
  <c r="J27" i="4"/>
  <c r="J19" i="4"/>
  <c r="D19" i="3"/>
  <c r="E19" i="3" s="1"/>
  <c r="J25" i="4"/>
  <c r="D25" i="3"/>
  <c r="E25" i="3" s="1"/>
  <c r="J39" i="4"/>
  <c r="D39" i="3"/>
  <c r="E39" i="3" s="1"/>
  <c r="J26" i="4"/>
  <c r="D26" i="3"/>
  <c r="E26" i="3" s="1"/>
  <c r="D18" i="3"/>
  <c r="E18" i="3" s="1"/>
  <c r="J18" i="4"/>
  <c r="D37" i="3"/>
  <c r="E37" i="3" s="1"/>
  <c r="J37" i="4"/>
  <c r="D24" i="3"/>
  <c r="E24" i="3" s="1"/>
  <c r="J24" i="4"/>
  <c r="J22" i="4"/>
  <c r="D22" i="3"/>
  <c r="E22" i="3" s="1"/>
  <c r="D35" i="3"/>
  <c r="E35" i="3" s="1"/>
  <c r="J35" i="4"/>
  <c r="D17" i="3"/>
  <c r="E17" i="3" s="1"/>
  <c r="J17" i="4"/>
  <c r="D29" i="3"/>
  <c r="E29" i="3" s="1"/>
  <c r="J29" i="4"/>
  <c r="J28" i="4"/>
  <c r="D28" i="3"/>
  <c r="E28" i="3" s="1"/>
  <c r="D21" i="3" l="1"/>
  <c r="E21" i="3" s="1"/>
  <c r="J21" i="4"/>
  <c r="J57" i="3" l="1"/>
  <c r="K57" i="3" s="1"/>
  <c r="M57" i="3" l="1"/>
  <c r="N57" i="3" l="1"/>
  <c r="P57" i="3" l="1"/>
  <c r="Q57" i="3" l="1"/>
  <c r="AG44" i="5" l="1"/>
  <c r="AG34" i="5" l="1"/>
  <c r="AG43" i="5" l="1"/>
  <c r="AG49" i="5"/>
  <c r="I59" i="6" l="1"/>
  <c r="AB58" i="8"/>
  <c r="AC58" i="8" s="1"/>
  <c r="AF58" i="8"/>
  <c r="Y59" i="6"/>
  <c r="AG58" i="8" l="1"/>
  <c r="BF74" i="5" l="1"/>
  <c r="W62" i="8" l="1"/>
  <c r="W52" i="8" l="1"/>
  <c r="R63" i="3" l="1"/>
  <c r="W13" i="8" l="1"/>
  <c r="W20" i="8"/>
  <c r="W26" i="8"/>
  <c r="W27" i="8"/>
  <c r="W24" i="8"/>
  <c r="W37" i="8"/>
  <c r="W36" i="8"/>
  <c r="W14" i="8"/>
  <c r="W19" i="8"/>
  <c r="W21" i="8"/>
  <c r="X57" i="3" l="1"/>
  <c r="U57" i="3"/>
  <c r="AG57" i="3" l="1"/>
  <c r="X14" i="3" l="1"/>
  <c r="W15" i="8" l="1"/>
  <c r="C32" i="8" l="1"/>
  <c r="C48" i="8" l="1"/>
  <c r="C47" i="8"/>
  <c r="C42" i="8"/>
  <c r="C40" i="8"/>
  <c r="C49" i="8"/>
  <c r="C43" i="8"/>
  <c r="C44" i="8"/>
  <c r="C39" i="8"/>
  <c r="C41" i="8"/>
  <c r="C46" i="8"/>
  <c r="C45" i="8"/>
  <c r="C50" i="8" l="1"/>
  <c r="C35" i="8" l="1"/>
  <c r="C31" i="8" l="1"/>
  <c r="C72" i="8" s="1"/>
  <c r="AA54" i="8" l="1"/>
  <c r="R65" i="3" l="1"/>
  <c r="W63" i="8" l="1"/>
  <c r="W25" i="8" l="1"/>
  <c r="R53" i="3" l="1"/>
  <c r="R20" i="3"/>
  <c r="R28" i="3" l="1"/>
  <c r="R25" i="3"/>
  <c r="R38" i="3" l="1"/>
  <c r="R15" i="3"/>
  <c r="R22" i="3"/>
  <c r="R21" i="3"/>
  <c r="R37" i="3"/>
  <c r="R27" i="3"/>
  <c r="R26" i="3" l="1"/>
  <c r="AA19" i="3" l="1"/>
  <c r="AA55" i="3"/>
  <c r="AA27" i="3"/>
  <c r="AA58" i="3"/>
  <c r="AA53" i="3"/>
  <c r="AA34" i="3" l="1"/>
  <c r="AA20" i="3"/>
  <c r="AA46" i="3"/>
  <c r="AA15" i="3"/>
  <c r="AA25" i="3"/>
  <c r="I22" i="3" l="1"/>
  <c r="U14" i="3" l="1"/>
  <c r="R51" i="3" l="1"/>
  <c r="R49" i="3"/>
  <c r="W35" i="8"/>
  <c r="R52" i="3"/>
  <c r="W48" i="8"/>
  <c r="W47" i="8"/>
  <c r="R46" i="3"/>
  <c r="W40" i="8"/>
  <c r="R50" i="3"/>
  <c r="R40" i="3"/>
  <c r="R48" i="3"/>
  <c r="R44" i="3"/>
  <c r="W45" i="8"/>
  <c r="R43" i="3"/>
  <c r="W50" i="8"/>
  <c r="W44" i="8"/>
  <c r="R41" i="3"/>
  <c r="W49" i="8"/>
  <c r="R42" i="3"/>
  <c r="W43" i="8"/>
  <c r="W51" i="8"/>
  <c r="W39" i="8"/>
  <c r="R45" i="3"/>
  <c r="W42" i="8"/>
  <c r="W41" i="8"/>
  <c r="R36" i="3"/>
  <c r="R47" i="3" l="1"/>
  <c r="R34" i="3"/>
  <c r="W33" i="8"/>
  <c r="W46" i="8"/>
  <c r="W72" i="8" l="1"/>
  <c r="R14" i="3" l="1"/>
  <c r="AG36" i="5" l="1"/>
  <c r="AG21" i="5"/>
  <c r="AG22" i="5"/>
  <c r="AG26" i="5"/>
  <c r="AG53" i="5"/>
  <c r="AG47" i="5"/>
  <c r="AG20" i="5" l="1"/>
  <c r="X37" i="8" l="1"/>
  <c r="Y37" i="8" s="1"/>
  <c r="CF38" i="5"/>
  <c r="X36" i="8"/>
  <c r="Y36" i="8" s="1"/>
  <c r="CF37" i="5"/>
  <c r="X19" i="8"/>
  <c r="Y19" i="8" s="1"/>
  <c r="CF20" i="5"/>
  <c r="Z15" i="8" l="1"/>
  <c r="AB54" i="8" l="1"/>
  <c r="AC54" i="8" s="1"/>
  <c r="I55" i="6"/>
  <c r="S38" i="3" l="1"/>
  <c r="T38" i="3" s="1"/>
  <c r="CG38" i="5"/>
  <c r="S37" i="3"/>
  <c r="T37" i="3" s="1"/>
  <c r="CG37" i="5"/>
  <c r="AG41" i="5" l="1"/>
  <c r="AG42" i="5"/>
  <c r="AG52" i="5"/>
  <c r="AG46" i="5"/>
  <c r="AG45" i="5"/>
  <c r="AG48" i="5"/>
  <c r="AG51" i="5"/>
  <c r="X40" i="8" l="1"/>
  <c r="Y40" i="8" s="1"/>
  <c r="CF41" i="5"/>
  <c r="S50" i="3"/>
  <c r="T50" i="3" s="1"/>
  <c r="CG50" i="5"/>
  <c r="X35" i="8"/>
  <c r="Y35" i="8" s="1"/>
  <c r="CF36" i="5"/>
  <c r="S40" i="3"/>
  <c r="T40" i="3" s="1"/>
  <c r="CG40" i="5"/>
  <c r="X48" i="8"/>
  <c r="Y48" i="8" s="1"/>
  <c r="CF49" i="5"/>
  <c r="X47" i="8"/>
  <c r="Y47" i="8" s="1"/>
  <c r="CF48" i="5"/>
  <c r="S51" i="3"/>
  <c r="T51" i="3" s="1"/>
  <c r="CG51" i="5"/>
  <c r="S48" i="3"/>
  <c r="T48" i="3" s="1"/>
  <c r="CG48" i="5"/>
  <c r="S44" i="3"/>
  <c r="T44" i="3" s="1"/>
  <c r="CG44" i="5"/>
  <c r="S49" i="3"/>
  <c r="T49" i="3" s="1"/>
  <c r="CG49" i="5"/>
  <c r="X50" i="8"/>
  <c r="Y50" i="8" s="1"/>
  <c r="CF51" i="5"/>
  <c r="X44" i="8"/>
  <c r="Y44" i="8" s="1"/>
  <c r="CF45" i="5"/>
  <c r="S41" i="3"/>
  <c r="T41" i="3" s="1"/>
  <c r="CG41" i="5"/>
  <c r="X49" i="8"/>
  <c r="Y49" i="8" s="1"/>
  <c r="CF50" i="5"/>
  <c r="S42" i="3"/>
  <c r="T42" i="3" s="1"/>
  <c r="CG42" i="5"/>
  <c r="X43" i="8"/>
  <c r="Y43" i="8" s="1"/>
  <c r="CF44" i="5"/>
  <c r="S43" i="3"/>
  <c r="T43" i="3" s="1"/>
  <c r="CG43" i="5"/>
  <c r="X39" i="8"/>
  <c r="Y39" i="8" s="1"/>
  <c r="CF40" i="5"/>
  <c r="S45" i="3"/>
  <c r="T45" i="3" s="1"/>
  <c r="CG45" i="5"/>
  <c r="X42" i="8"/>
  <c r="Y42" i="8" s="1"/>
  <c r="CF43" i="5"/>
  <c r="X41" i="8"/>
  <c r="Y41" i="8" s="1"/>
  <c r="CF42" i="5"/>
  <c r="S36" i="3"/>
  <c r="T36" i="3" s="1"/>
  <c r="CG36" i="5"/>
  <c r="X46" i="8" l="1"/>
  <c r="Y46" i="8" s="1"/>
  <c r="CF47" i="5"/>
  <c r="S47" i="3"/>
  <c r="T47" i="3" s="1"/>
  <c r="CG47" i="5"/>
  <c r="AG25" i="5" l="1"/>
  <c r="Y57" i="3" l="1"/>
  <c r="Z57" i="3" s="1"/>
  <c r="Z57" i="6"/>
  <c r="V57" i="3"/>
  <c r="J57" i="6"/>
  <c r="AH57" i="3" l="1"/>
  <c r="AI57" i="3" s="1"/>
  <c r="W57" i="3"/>
  <c r="I33" i="4" l="1"/>
  <c r="D32" i="8"/>
  <c r="E32" i="8" s="1"/>
  <c r="I49" i="4" l="1"/>
  <c r="D48" i="8"/>
  <c r="E48" i="8" s="1"/>
  <c r="I48" i="4"/>
  <c r="D47" i="8"/>
  <c r="E47" i="8" s="1"/>
  <c r="D42" i="8"/>
  <c r="E42" i="8" s="1"/>
  <c r="I43" i="4"/>
  <c r="D44" i="8"/>
  <c r="E44" i="8" s="1"/>
  <c r="I45" i="4"/>
  <c r="D40" i="8"/>
  <c r="E40" i="8" s="1"/>
  <c r="I41" i="4"/>
  <c r="M41" i="4" s="1"/>
  <c r="D49" i="8"/>
  <c r="E49" i="8" s="1"/>
  <c r="I50" i="4"/>
  <c r="I44" i="4"/>
  <c r="D43" i="8"/>
  <c r="E43" i="8" s="1"/>
  <c r="I40" i="4"/>
  <c r="D39" i="8"/>
  <c r="E39" i="8" s="1"/>
  <c r="I42" i="4"/>
  <c r="D41" i="8"/>
  <c r="E41" i="8" s="1"/>
  <c r="D46" i="8"/>
  <c r="E46" i="8" s="1"/>
  <c r="I47" i="4"/>
  <c r="M47" i="4" s="1"/>
  <c r="I46" i="4"/>
  <c r="D45" i="8"/>
  <c r="E45" i="8" s="1"/>
  <c r="D50" i="8" l="1"/>
  <c r="E50" i="8" s="1"/>
  <c r="I51" i="4"/>
  <c r="D35" i="8" l="1"/>
  <c r="E35" i="8" s="1"/>
  <c r="I36" i="4"/>
  <c r="D31" i="8" l="1"/>
  <c r="I32" i="4"/>
  <c r="I74" i="4" s="1"/>
  <c r="M32" i="4" l="1"/>
  <c r="M74" i="4" s="1"/>
  <c r="D72" i="8"/>
  <c r="E31" i="8"/>
  <c r="E72" i="8" s="1"/>
  <c r="BV74" i="5" l="1"/>
  <c r="BG74" i="5" l="1"/>
  <c r="AB46" i="3" l="1"/>
  <c r="AC46" i="3" s="1"/>
  <c r="J46" i="7"/>
  <c r="J25" i="7"/>
  <c r="AB25" i="3"/>
  <c r="AC25" i="3" l="1"/>
  <c r="D78" i="3" l="1"/>
  <c r="J78" i="4"/>
  <c r="E78" i="3" l="1"/>
  <c r="P69" i="8" l="1"/>
  <c r="Q69" i="8" s="1"/>
  <c r="AZ71" i="5"/>
  <c r="AZ56" i="5"/>
  <c r="P55" i="8"/>
  <c r="Q55" i="8" s="1"/>
  <c r="P64" i="8"/>
  <c r="Q64" i="8" s="1"/>
  <c r="AZ66" i="5"/>
  <c r="P68" i="8"/>
  <c r="Q68" i="8" s="1"/>
  <c r="AZ70" i="5"/>
  <c r="P65" i="8"/>
  <c r="Q65" i="8" s="1"/>
  <c r="AZ67" i="5"/>
  <c r="P16" i="8"/>
  <c r="Q16" i="8" s="1"/>
  <c r="AZ17" i="5"/>
  <c r="P67" i="8"/>
  <c r="Q67" i="8" s="1"/>
  <c r="AZ69" i="5"/>
  <c r="P66" i="8"/>
  <c r="Q66" i="8" s="1"/>
  <c r="AZ68" i="5"/>
  <c r="P71" i="8"/>
  <c r="Q71" i="8" s="1"/>
  <c r="AZ73" i="5"/>
  <c r="L23" i="8"/>
  <c r="M23" i="8" s="1"/>
  <c r="AD24" i="5"/>
  <c r="AJ24" i="5" s="1"/>
  <c r="L66" i="8"/>
  <c r="M66" i="8" s="1"/>
  <c r="AD68" i="5"/>
  <c r="L62" i="8"/>
  <c r="M62" i="8" s="1"/>
  <c r="AD63" i="5"/>
  <c r="AJ63" i="5" s="1"/>
  <c r="L69" i="8"/>
  <c r="M69" i="8" s="1"/>
  <c r="AD71" i="5"/>
  <c r="AD54" i="5"/>
  <c r="AJ54" i="5" s="1"/>
  <c r="L53" i="8"/>
  <c r="M53" i="8" s="1"/>
  <c r="L68" i="8"/>
  <c r="M68" i="8" s="1"/>
  <c r="AD70" i="5"/>
  <c r="AD39" i="5"/>
  <c r="AJ39" i="5" s="1"/>
  <c r="L38" i="8"/>
  <c r="M38" i="8" s="1"/>
  <c r="L65" i="8"/>
  <c r="M65" i="8" s="1"/>
  <c r="AD67" i="5"/>
  <c r="L67" i="8"/>
  <c r="M67" i="8" s="1"/>
  <c r="AD69" i="5"/>
  <c r="L70" i="8"/>
  <c r="M70" i="8" s="1"/>
  <c r="AD72" i="5"/>
  <c r="L64" i="8"/>
  <c r="M64" i="8" s="1"/>
  <c r="AD66" i="5"/>
  <c r="AD33" i="5"/>
  <c r="AJ33" i="5" s="1"/>
  <c r="L32" i="8"/>
  <c r="M32" i="8" s="1"/>
  <c r="AZ37" i="5" l="1"/>
  <c r="P36" i="8"/>
  <c r="Q36" i="8" s="1"/>
  <c r="AZ49" i="5"/>
  <c r="P48" i="8"/>
  <c r="Q48" i="8" s="1"/>
  <c r="AZ50" i="5"/>
  <c r="P49" i="8"/>
  <c r="Q49" i="8" s="1"/>
  <c r="P43" i="8"/>
  <c r="Q43" i="8" s="1"/>
  <c r="AZ44" i="5"/>
  <c r="AZ55" i="5"/>
  <c r="P54" i="8"/>
  <c r="Q54" i="8" s="1"/>
  <c r="AZ54" i="5"/>
  <c r="P53" i="8"/>
  <c r="Q53" i="8" s="1"/>
  <c r="P62" i="8"/>
  <c r="Q62" i="8" s="1"/>
  <c r="AZ63" i="5"/>
  <c r="P22" i="8"/>
  <c r="Q22" i="8" s="1"/>
  <c r="AZ23" i="5"/>
  <c r="P39" i="8"/>
  <c r="Q39" i="8" s="1"/>
  <c r="AZ40" i="5"/>
  <c r="P23" i="8"/>
  <c r="Q23" i="8" s="1"/>
  <c r="AZ24" i="5"/>
  <c r="AZ62" i="5"/>
  <c r="P61" i="8"/>
  <c r="Q61" i="8" s="1"/>
  <c r="AZ58" i="5"/>
  <c r="P57" i="8"/>
  <c r="Q57" i="8" s="1"/>
  <c r="AZ16" i="5"/>
  <c r="P15" i="8"/>
  <c r="Q15" i="8" s="1"/>
  <c r="AZ65" i="5"/>
  <c r="P63" i="8"/>
  <c r="Q63" i="8" s="1"/>
  <c r="P59" i="8"/>
  <c r="Q59" i="8" s="1"/>
  <c r="AZ60" i="5"/>
  <c r="P46" i="8"/>
  <c r="Q46" i="8" s="1"/>
  <c r="AZ47" i="5"/>
  <c r="P20" i="8"/>
  <c r="Q20" i="8" s="1"/>
  <c r="AZ21" i="5"/>
  <c r="P47" i="8"/>
  <c r="Q47" i="8" s="1"/>
  <c r="AZ48" i="5"/>
  <c r="AZ45" i="5"/>
  <c r="P44" i="8"/>
  <c r="Q44" i="8" s="1"/>
  <c r="P51" i="8"/>
  <c r="Q51" i="8" s="1"/>
  <c r="AZ52" i="5"/>
  <c r="P41" i="8"/>
  <c r="Q41" i="8" s="1"/>
  <c r="AZ42" i="5"/>
  <c r="P50" i="8"/>
  <c r="Q50" i="8" s="1"/>
  <c r="AZ51" i="5"/>
  <c r="P21" i="8"/>
  <c r="Q21" i="8" s="1"/>
  <c r="AZ22" i="5"/>
  <c r="AZ46" i="5"/>
  <c r="P45" i="8"/>
  <c r="Q45" i="8" s="1"/>
  <c r="AZ18" i="5"/>
  <c r="P17" i="8"/>
  <c r="Q17" i="8" s="1"/>
  <c r="AZ39" i="5"/>
  <c r="P38" i="8"/>
  <c r="Q38" i="8" s="1"/>
  <c r="AZ25" i="5"/>
  <c r="P24" i="8"/>
  <c r="Q24" i="8" s="1"/>
  <c r="AZ64" i="5"/>
  <c r="P58" i="8"/>
  <c r="Q58" i="8" s="1"/>
  <c r="AZ59" i="5"/>
  <c r="AD58" i="5"/>
  <c r="AJ58" i="5" s="1"/>
  <c r="L57" i="8"/>
  <c r="M57" i="8" s="1"/>
  <c r="L58" i="8"/>
  <c r="M58" i="8" s="1"/>
  <c r="AD59" i="5"/>
  <c r="AJ59" i="5" s="1"/>
  <c r="L63" i="8"/>
  <c r="M63" i="8" s="1"/>
  <c r="AD65" i="5"/>
  <c r="AJ65" i="5" s="1"/>
  <c r="L61" i="8"/>
  <c r="M61" i="8" s="1"/>
  <c r="AD62" i="5"/>
  <c r="AJ62" i="5" s="1"/>
  <c r="L18" i="8"/>
  <c r="M18" i="8" s="1"/>
  <c r="AD19" i="5"/>
  <c r="AJ19" i="5" s="1"/>
  <c r="AD55" i="5"/>
  <c r="AJ55" i="5" s="1"/>
  <c r="L54" i="8"/>
  <c r="M54" i="8" s="1"/>
  <c r="AD61" i="5"/>
  <c r="AJ61" i="5" s="1"/>
  <c r="L60" i="8"/>
  <c r="M60" i="8" s="1"/>
  <c r="AD56" i="5"/>
  <c r="AJ56" i="5" s="1"/>
  <c r="L55" i="8"/>
  <c r="M55" i="8" s="1"/>
  <c r="P60" i="8" l="1"/>
  <c r="Q60" i="8" s="1"/>
  <c r="AZ61" i="5"/>
  <c r="P70" i="8"/>
  <c r="Q70" i="8" s="1"/>
  <c r="AZ72" i="5"/>
  <c r="T48" i="8" l="1"/>
  <c r="U48" i="8" s="1"/>
  <c r="BP49" i="5"/>
  <c r="T67" i="8"/>
  <c r="U67" i="8" s="1"/>
  <c r="BP69" i="5"/>
  <c r="T42" i="8"/>
  <c r="U42" i="8" s="1"/>
  <c r="BP43" i="5"/>
  <c r="T69" i="8"/>
  <c r="U69" i="8" s="1"/>
  <c r="BP71" i="5"/>
  <c r="T65" i="8"/>
  <c r="U65" i="8" s="1"/>
  <c r="BP67" i="5"/>
  <c r="T68" i="8"/>
  <c r="U68" i="8" s="1"/>
  <c r="BP70" i="5"/>
  <c r="T24" i="8"/>
  <c r="U24" i="8" s="1"/>
  <c r="BP25" i="5"/>
  <c r="T27" i="8" l="1"/>
  <c r="U27" i="8" s="1"/>
  <c r="BP28" i="5"/>
  <c r="T33" i="8"/>
  <c r="U33" i="8" s="1"/>
  <c r="BP34" i="5"/>
  <c r="T54" i="8"/>
  <c r="U54" i="8" s="1"/>
  <c r="BP55" i="5"/>
  <c r="T53" i="8"/>
  <c r="U53" i="8" s="1"/>
  <c r="BP54" i="5"/>
  <c r="BP41" i="5"/>
  <c r="T40" i="8"/>
  <c r="U40" i="8" s="1"/>
  <c r="BP23" i="5"/>
  <c r="T22" i="8"/>
  <c r="U22" i="8" s="1"/>
  <c r="BP32" i="5"/>
  <c r="T31" i="8"/>
  <c r="U31" i="8" s="1"/>
  <c r="BP19" i="5"/>
  <c r="T18" i="8"/>
  <c r="U18" i="8" s="1"/>
  <c r="T34" i="8"/>
  <c r="U34" i="8" s="1"/>
  <c r="BP35" i="5"/>
  <c r="T19" i="8"/>
  <c r="U19" i="8" s="1"/>
  <c r="BP20" i="5"/>
  <c r="BP42" i="5"/>
  <c r="T41" i="8"/>
  <c r="U41" i="8" s="1"/>
  <c r="T47" i="8"/>
  <c r="U47" i="8" s="1"/>
  <c r="BP48" i="5"/>
  <c r="T26" i="8"/>
  <c r="U26" i="8" s="1"/>
  <c r="BP27" i="5"/>
  <c r="T57" i="8"/>
  <c r="U57" i="8" s="1"/>
  <c r="BP58" i="5"/>
  <c r="T50" i="8"/>
  <c r="U50" i="8" s="1"/>
  <c r="BP51" i="5"/>
  <c r="BP24" i="5"/>
  <c r="T23" i="8"/>
  <c r="U23" i="8" s="1"/>
  <c r="T43" i="8"/>
  <c r="U43" i="8" s="1"/>
  <c r="BP44" i="5"/>
  <c r="T58" i="8"/>
  <c r="U58" i="8" s="1"/>
  <c r="BP59" i="5"/>
  <c r="BP21" i="5"/>
  <c r="T20" i="8"/>
  <c r="U20" i="8" s="1"/>
  <c r="BP37" i="5"/>
  <c r="T36" i="8"/>
  <c r="U36" i="8" s="1"/>
  <c r="T17" i="8"/>
  <c r="U17" i="8" s="1"/>
  <c r="BP18" i="5"/>
  <c r="BP63" i="5"/>
  <c r="T62" i="8"/>
  <c r="U62" i="8" s="1"/>
  <c r="BP46" i="5"/>
  <c r="T45" i="8"/>
  <c r="U45" i="8" s="1"/>
  <c r="T64" i="8"/>
  <c r="U64" i="8" s="1"/>
  <c r="BP66" i="5"/>
  <c r="T49" i="8"/>
  <c r="U49" i="8" s="1"/>
  <c r="BP50" i="5"/>
  <c r="BP64" i="5"/>
  <c r="T37" i="8"/>
  <c r="U37" i="8" s="1"/>
  <c r="BP38" i="5"/>
  <c r="T25" i="8"/>
  <c r="U25" i="8" s="1"/>
  <c r="BP26" i="5"/>
  <c r="BP40" i="5"/>
  <c r="T39" i="8"/>
  <c r="U39" i="8" s="1"/>
  <c r="T60" i="8" l="1"/>
  <c r="U60" i="8" s="1"/>
  <c r="BP61" i="5"/>
  <c r="BP30" i="5"/>
  <c r="T29" i="8"/>
  <c r="U29" i="8" s="1"/>
  <c r="T38" i="8"/>
  <c r="U38" i="8" s="1"/>
  <c r="BP39" i="5"/>
  <c r="BP29" i="5"/>
  <c r="T28" i="8"/>
  <c r="U28" i="8" s="1"/>
  <c r="BP45" i="5"/>
  <c r="T44" i="8"/>
  <c r="U44" i="8" s="1"/>
  <c r="T59" i="8"/>
  <c r="U59" i="8" s="1"/>
  <c r="BP60" i="5"/>
  <c r="BP56" i="5"/>
  <c r="T55" i="8"/>
  <c r="U55" i="8" s="1"/>
  <c r="T32" i="8"/>
  <c r="U32" i="8" s="1"/>
  <c r="BP33" i="5"/>
  <c r="T61" i="8"/>
  <c r="U61" i="8" s="1"/>
  <c r="BP62" i="5"/>
  <c r="BP65" i="5"/>
  <c r="T63" i="8"/>
  <c r="U63" i="8" s="1"/>
  <c r="BP52" i="5"/>
  <c r="T51" i="8"/>
  <c r="U51" i="8" s="1"/>
  <c r="T35" i="8"/>
  <c r="U35" i="8" s="1"/>
  <c r="BP36" i="5"/>
  <c r="BP47" i="5"/>
  <c r="T46" i="8"/>
  <c r="U46" i="8" s="1"/>
  <c r="Z59" i="8" l="1"/>
  <c r="S63" i="3" l="1"/>
  <c r="T63" i="3" s="1"/>
  <c r="CG63" i="5"/>
  <c r="X62" i="8" l="1"/>
  <c r="Y62" i="8" s="1"/>
  <c r="CF63" i="5"/>
  <c r="CH79" i="5" s="1"/>
  <c r="T52" i="8" l="1"/>
  <c r="U52" i="8" s="1"/>
  <c r="BP53" i="5"/>
  <c r="AF41" i="5" l="1"/>
  <c r="AF44" i="5" l="1"/>
  <c r="AF40" i="5"/>
  <c r="AF49" i="5" l="1"/>
  <c r="AF43" i="5"/>
  <c r="AF46" i="5" l="1"/>
  <c r="P35" i="8" l="1"/>
  <c r="Q35" i="8" s="1"/>
  <c r="AZ36" i="5"/>
  <c r="AZ43" i="5"/>
  <c r="P42" i="8"/>
  <c r="Q42" i="8" l="1"/>
  <c r="AM74" i="5" l="1"/>
  <c r="AF51" i="5" l="1"/>
  <c r="AL74" i="5" l="1"/>
  <c r="Z18" i="8" l="1"/>
  <c r="Z72" i="8" s="1"/>
  <c r="CH74" i="5"/>
  <c r="S20" i="3" l="1"/>
  <c r="CG20" i="5"/>
  <c r="T20" i="3" l="1"/>
  <c r="S22" i="3" l="1"/>
  <c r="CG22" i="5"/>
  <c r="T22" i="3" l="1"/>
  <c r="X21" i="8" l="1"/>
  <c r="CF22" i="5"/>
  <c r="Y21" i="8" l="1"/>
  <c r="M78" i="3" l="1"/>
  <c r="BA78" i="5"/>
  <c r="P78" i="3"/>
  <c r="Q78" i="3" l="1"/>
  <c r="N78" i="3"/>
  <c r="J78" i="3" l="1"/>
  <c r="AE78" i="5"/>
  <c r="K78" i="3" l="1"/>
  <c r="G78" i="3" l="1"/>
  <c r="F78" i="3" l="1"/>
  <c r="K78" i="5"/>
  <c r="AG78" i="3" l="1"/>
  <c r="AM78" i="3" s="1"/>
  <c r="AO78" i="3" s="1"/>
  <c r="H78" i="3"/>
  <c r="P77" i="3" l="1"/>
  <c r="BQ77" i="5"/>
  <c r="AH77" i="3" l="1"/>
  <c r="AI77" i="3" s="1"/>
  <c r="Q77" i="3"/>
  <c r="V78" i="3" l="1"/>
  <c r="J78" i="6"/>
  <c r="W78" i="3" l="1"/>
  <c r="X25" i="8" l="1"/>
  <c r="CF26" i="5"/>
  <c r="Y25" i="8" l="1"/>
  <c r="S25" i="3" l="1"/>
  <c r="CG25" i="5"/>
  <c r="T25" i="3" l="1"/>
  <c r="X24" i="8" l="1"/>
  <c r="CF25" i="5"/>
  <c r="Y24" i="8" l="1"/>
  <c r="CI74" i="5" l="1"/>
  <c r="CA74" i="5" l="1"/>
  <c r="R16" i="3"/>
  <c r="R74" i="3" s="1"/>
  <c r="S15" i="8" l="1"/>
  <c r="M74" i="7" l="1"/>
  <c r="N74" i="7" l="1"/>
  <c r="E74" i="4" l="1"/>
  <c r="E82" i="4" s="1"/>
  <c r="U74" i="6"/>
  <c r="U82" i="6" s="1"/>
  <c r="Y74" i="5"/>
  <c r="F74" i="4"/>
  <c r="F82" i="4" s="1"/>
  <c r="W74" i="5" l="1"/>
  <c r="W82" i="5" s="1"/>
  <c r="F74" i="7"/>
  <c r="F82" i="7" s="1"/>
  <c r="E74" i="6"/>
  <c r="E82" i="6" s="1"/>
  <c r="E74" i="7"/>
  <c r="E82" i="7" s="1"/>
  <c r="AW74" i="5"/>
  <c r="AW82" i="5" s="1"/>
  <c r="AV74" i="5"/>
  <c r="AV82" i="5" s="1"/>
  <c r="F74" i="6"/>
  <c r="F82" i="6" s="1"/>
  <c r="V74" i="5"/>
  <c r="V82" i="5" s="1"/>
  <c r="E74" i="5" l="1"/>
  <c r="E82" i="5" s="1"/>
  <c r="F74" i="5"/>
  <c r="F82" i="5" s="1"/>
  <c r="V74" i="6" l="1"/>
  <c r="V82" i="6" s="1"/>
  <c r="X74" i="5" l="1"/>
  <c r="AF14" i="5" l="1"/>
  <c r="J14" i="3" l="1"/>
  <c r="AF53" i="5" l="1"/>
  <c r="AB78" i="3" l="1"/>
  <c r="J78" i="7"/>
  <c r="AC78" i="3" l="1"/>
  <c r="AH78" i="3"/>
  <c r="AI78" i="3" s="1"/>
  <c r="J53" i="3" l="1"/>
  <c r="L31" i="8" l="1"/>
  <c r="AD32" i="5"/>
  <c r="AJ32" i="5" l="1"/>
  <c r="M31" i="8"/>
  <c r="AB22" i="8" l="1"/>
  <c r="AI13" i="8" l="1"/>
  <c r="K13" i="8" l="1"/>
  <c r="I14" i="3" l="1"/>
  <c r="AE14" i="5"/>
  <c r="I16" i="3" l="1"/>
  <c r="K14" i="3"/>
  <c r="O22" i="3" l="1"/>
  <c r="I53" i="3"/>
  <c r="K53" i="3" s="1"/>
  <c r="AE53" i="5"/>
  <c r="AK53" i="5" s="1"/>
  <c r="M74" i="6" l="1"/>
  <c r="S76" i="5" l="1"/>
  <c r="D76" i="7"/>
  <c r="AA76" i="3" s="1"/>
  <c r="C76" i="7"/>
  <c r="C76" i="6"/>
  <c r="BK76" i="5"/>
  <c r="O76" i="3" s="1"/>
  <c r="BJ76" i="5"/>
  <c r="AT76" i="5"/>
  <c r="R76" i="5"/>
  <c r="D76" i="4"/>
  <c r="C76" i="4"/>
  <c r="AA74" i="8" l="1"/>
  <c r="AI74" i="8"/>
  <c r="AU79" i="5"/>
  <c r="L76" i="3"/>
  <c r="D79" i="6"/>
  <c r="D79" i="7"/>
  <c r="C74" i="8"/>
  <c r="S74" i="8"/>
  <c r="S79" i="5"/>
  <c r="I76" i="3"/>
  <c r="K74" i="8"/>
  <c r="C76" i="3"/>
  <c r="D79" i="4"/>
  <c r="BK79" i="5"/>
  <c r="O74" i="8"/>
  <c r="I79" i="3" l="1"/>
  <c r="U79" i="3"/>
  <c r="D81" i="4"/>
  <c r="C79" i="3"/>
  <c r="D81" i="7"/>
  <c r="L79" i="3"/>
  <c r="D81" i="6"/>
  <c r="S81" i="5"/>
  <c r="BK81" i="5"/>
  <c r="O79" i="3"/>
  <c r="AA79" i="3"/>
  <c r="AU81" i="5"/>
  <c r="O81" i="3" l="1"/>
  <c r="C81" i="3"/>
  <c r="U81" i="3"/>
  <c r="L81" i="3"/>
  <c r="AA81" i="3"/>
  <c r="I81" i="3"/>
  <c r="T67" i="6" l="1"/>
  <c r="X67" i="3" l="1"/>
  <c r="C76" i="5" l="1"/>
  <c r="G74" i="8" l="1"/>
  <c r="C54" i="7" l="1"/>
  <c r="C39" i="7"/>
  <c r="C30" i="7"/>
  <c r="C32" i="7"/>
  <c r="C18" i="7"/>
  <c r="C37" i="7"/>
  <c r="C29" i="7"/>
  <c r="C35" i="7"/>
  <c r="C24" i="7"/>
  <c r="C33" i="7"/>
  <c r="C59" i="7"/>
  <c r="AI31" i="8" l="1"/>
  <c r="AI53" i="8"/>
  <c r="AI32" i="8"/>
  <c r="AI34" i="8"/>
  <c r="AI36" i="8"/>
  <c r="AI38" i="8"/>
  <c r="AI28" i="8"/>
  <c r="AI58" i="8"/>
  <c r="AI23" i="8"/>
  <c r="AI17" i="8"/>
  <c r="AI29" i="8"/>
  <c r="C60" i="7" l="1"/>
  <c r="AI59" i="8" l="1"/>
  <c r="T59" i="6" l="1"/>
  <c r="X59" i="3" l="1"/>
  <c r="T15" i="6"/>
  <c r="T22" i="6"/>
  <c r="T16" i="6"/>
  <c r="X16" i="3" l="1"/>
  <c r="X22" i="3"/>
  <c r="X15" i="3"/>
  <c r="C55" i="7"/>
  <c r="AI54" i="8" l="1"/>
  <c r="C28" i="7" l="1"/>
  <c r="AI27" i="8" l="1"/>
  <c r="C27" i="7"/>
  <c r="AI26" i="8" l="1"/>
  <c r="C56" i="7" l="1"/>
  <c r="AI55" i="8" l="1"/>
  <c r="C21" i="7" l="1"/>
  <c r="C49" i="7"/>
  <c r="C15" i="7"/>
  <c r="C44" i="7"/>
  <c r="C25" i="7"/>
  <c r="C41" i="7"/>
  <c r="C38" i="7"/>
  <c r="C42" i="7"/>
  <c r="C19" i="7"/>
  <c r="C43" i="7"/>
  <c r="C51" i="7"/>
  <c r="C46" i="7"/>
  <c r="C26" i="7"/>
  <c r="C50" i="7"/>
  <c r="AI50" i="8" l="1"/>
  <c r="AI24" i="8"/>
  <c r="AI48" i="8"/>
  <c r="AI41" i="8"/>
  <c r="AI25" i="8"/>
  <c r="AI37" i="8"/>
  <c r="AI43" i="8"/>
  <c r="AI20" i="8"/>
  <c r="AI45" i="8"/>
  <c r="AI18" i="8"/>
  <c r="AI40" i="8"/>
  <c r="AI14" i="8"/>
  <c r="AI49" i="8"/>
  <c r="AI42" i="8"/>
  <c r="C34" i="7"/>
  <c r="C48" i="7"/>
  <c r="C45" i="7"/>
  <c r="C23" i="7"/>
  <c r="C47" i="7"/>
  <c r="C52" i="7"/>
  <c r="C22" i="7"/>
  <c r="AI51" i="8" l="1"/>
  <c r="AI33" i="8"/>
  <c r="AI22" i="8"/>
  <c r="AI21" i="8"/>
  <c r="AI46" i="8"/>
  <c r="AI44" i="8"/>
  <c r="AI47" i="8"/>
  <c r="C78" i="4" l="1"/>
  <c r="C75" i="8" l="1"/>
  <c r="C79" i="4"/>
  <c r="C81" i="4" l="1"/>
  <c r="C76" i="8"/>
  <c r="C78" i="8" l="1"/>
  <c r="C17" i="7" l="1"/>
  <c r="AI16" i="8" l="1"/>
  <c r="C52" i="6" l="1"/>
  <c r="C42" i="6"/>
  <c r="AA41" i="8" l="1"/>
  <c r="AA51" i="8"/>
  <c r="C47" i="6"/>
  <c r="AA46" i="8" l="1"/>
  <c r="C50" i="6" l="1"/>
  <c r="AA49" i="8" l="1"/>
  <c r="C40" i="7" l="1"/>
  <c r="AI39" i="8" l="1"/>
  <c r="C36" i="7"/>
  <c r="AI35" i="8" l="1"/>
  <c r="C58" i="7" l="1"/>
  <c r="AI57" i="8" l="1"/>
  <c r="C20" i="7" l="1"/>
  <c r="AI19" i="8" l="1"/>
  <c r="C49" i="6" l="1"/>
  <c r="AA48" i="8" l="1"/>
  <c r="D67" i="6"/>
  <c r="D59" i="6"/>
  <c r="C45" i="6"/>
  <c r="C43" i="6"/>
  <c r="C48" i="6"/>
  <c r="C40" i="6"/>
  <c r="C44" i="6"/>
  <c r="C39" i="6"/>
  <c r="C34" i="6"/>
  <c r="C51" i="6"/>
  <c r="C46" i="6"/>
  <c r="C41" i="6"/>
  <c r="AA38" i="8" l="1"/>
  <c r="AA47" i="8"/>
  <c r="U59" i="3"/>
  <c r="AA44" i="8"/>
  <c r="U67" i="3"/>
  <c r="AA33" i="8"/>
  <c r="AA43" i="8"/>
  <c r="AA40" i="8"/>
  <c r="AA50" i="8"/>
  <c r="AA42" i="8"/>
  <c r="AA39" i="8"/>
  <c r="AA45" i="8"/>
  <c r="C15" i="6"/>
  <c r="C23" i="6"/>
  <c r="C28" i="6"/>
  <c r="C25" i="6"/>
  <c r="C60" i="6"/>
  <c r="AA27" i="8" l="1"/>
  <c r="AA59" i="8"/>
  <c r="AA24" i="8"/>
  <c r="AA22" i="8"/>
  <c r="AC22" i="8" s="1"/>
  <c r="I23" i="6"/>
  <c r="AA14" i="8"/>
  <c r="C17" i="6"/>
  <c r="C22" i="6"/>
  <c r="C27" i="6"/>
  <c r="C37" i="6"/>
  <c r="C19" i="6"/>
  <c r="C38" i="6"/>
  <c r="C21" i="6"/>
  <c r="C26" i="6"/>
  <c r="C20" i="6"/>
  <c r="C36" i="6"/>
  <c r="C16" i="6"/>
  <c r="C53" i="6"/>
  <c r="C24" i="6" l="1"/>
  <c r="AA18" i="8"/>
  <c r="AA26" i="8"/>
  <c r="AA16" i="8"/>
  <c r="AA15" i="8"/>
  <c r="AA52" i="8"/>
  <c r="AA35" i="8"/>
  <c r="AA21" i="8"/>
  <c r="AA25" i="8"/>
  <c r="AA19" i="8"/>
  <c r="AA20" i="8"/>
  <c r="AA37" i="8"/>
  <c r="AA36" i="8"/>
  <c r="AA23" i="8" l="1"/>
  <c r="R73" i="5" l="1"/>
  <c r="K71" i="8" l="1"/>
  <c r="AT15" i="5" l="1"/>
  <c r="AT74" i="5" l="1"/>
  <c r="O14" i="8"/>
  <c r="AT78" i="5"/>
  <c r="O72" i="8" l="1"/>
  <c r="O75" i="8"/>
  <c r="AT79" i="5"/>
  <c r="AT81" i="5" l="1"/>
  <c r="O76" i="8"/>
  <c r="O78" i="8" l="1"/>
  <c r="BJ15" i="5" l="1"/>
  <c r="BJ73" i="5"/>
  <c r="S71" i="8" l="1"/>
  <c r="S14" i="8"/>
  <c r="BJ17" i="5"/>
  <c r="BJ78" i="5"/>
  <c r="S16" i="8" l="1"/>
  <c r="BJ74" i="5"/>
  <c r="S75" i="8"/>
  <c r="BJ79" i="5"/>
  <c r="S72" i="8"/>
  <c r="BJ81" i="5" l="1"/>
  <c r="S76" i="8"/>
  <c r="S78" i="8" l="1"/>
  <c r="C53" i="7" l="1"/>
  <c r="AI52" i="8" l="1"/>
  <c r="C16" i="7" l="1"/>
  <c r="C78" i="7"/>
  <c r="AI15" i="8" l="1"/>
  <c r="C74" i="7"/>
  <c r="AI75" i="8"/>
  <c r="C79" i="7"/>
  <c r="C81" i="7" l="1"/>
  <c r="AI76" i="8"/>
  <c r="AI72" i="8"/>
  <c r="AI78" i="8" l="1"/>
  <c r="C14" i="6" l="1"/>
  <c r="C74" i="6" l="1"/>
  <c r="AA13" i="8"/>
  <c r="AA72" i="8" l="1"/>
  <c r="AU70" i="5" l="1"/>
  <c r="AU73" i="5"/>
  <c r="AU59" i="5"/>
  <c r="AU72" i="5"/>
  <c r="AU64" i="5"/>
  <c r="AU69" i="5"/>
  <c r="AU62" i="5"/>
  <c r="AU71" i="5"/>
  <c r="AU67" i="5"/>
  <c r="AU58" i="5"/>
  <c r="AU66" i="5"/>
  <c r="L72" i="3" l="1"/>
  <c r="L62" i="3"/>
  <c r="L59" i="3"/>
  <c r="L67" i="3"/>
  <c r="L73" i="3"/>
  <c r="L66" i="3"/>
  <c r="L69" i="3"/>
  <c r="L70" i="3"/>
  <c r="L71" i="3"/>
  <c r="L58" i="3"/>
  <c r="L64" i="3"/>
  <c r="AU68" i="5"/>
  <c r="L68" i="3" l="1"/>
  <c r="BK67" i="5" l="1"/>
  <c r="BK72" i="5"/>
  <c r="BK69" i="5"/>
  <c r="BK70" i="5"/>
  <c r="BK62" i="5"/>
  <c r="BK73" i="5"/>
  <c r="BK64" i="5"/>
  <c r="BK66" i="5"/>
  <c r="BK68" i="5"/>
  <c r="BK71" i="5"/>
  <c r="BK59" i="5"/>
  <c r="BK58" i="5"/>
  <c r="O72" i="3" l="1"/>
  <c r="O59" i="3"/>
  <c r="O70" i="3"/>
  <c r="O64" i="3"/>
  <c r="O62" i="3"/>
  <c r="O71" i="3"/>
  <c r="O58" i="3"/>
  <c r="O69" i="3"/>
  <c r="O67" i="3"/>
  <c r="O66" i="3"/>
  <c r="O68" i="3"/>
  <c r="O73" i="3"/>
  <c r="D47" i="4" l="1"/>
  <c r="C47" i="3" l="1"/>
  <c r="D49" i="4"/>
  <c r="D44" i="4"/>
  <c r="D43" i="4"/>
  <c r="D48" i="4"/>
  <c r="D41" i="4"/>
  <c r="D33" i="4"/>
  <c r="D45" i="4"/>
  <c r="D46" i="4"/>
  <c r="D36" i="4"/>
  <c r="D50" i="4"/>
  <c r="D40" i="4"/>
  <c r="D42" i="4"/>
  <c r="D52" i="4"/>
  <c r="C33" i="3" l="1"/>
  <c r="C49" i="3"/>
  <c r="C52" i="3"/>
  <c r="C42" i="3"/>
  <c r="C41" i="3"/>
  <c r="C40" i="3"/>
  <c r="C46" i="3"/>
  <c r="C43" i="3"/>
  <c r="C48" i="3"/>
  <c r="C36" i="3"/>
  <c r="C50" i="3"/>
  <c r="C45" i="3"/>
  <c r="C44" i="3"/>
  <c r="D32" i="4"/>
  <c r="C32" i="3" l="1"/>
  <c r="BK65" i="5" l="1"/>
  <c r="AU32" i="5"/>
  <c r="BK61" i="5"/>
  <c r="BK33" i="5"/>
  <c r="BK63" i="5"/>
  <c r="BK56" i="5"/>
  <c r="BK32" i="5"/>
  <c r="AU19" i="5"/>
  <c r="AU16" i="5"/>
  <c r="AU56" i="5"/>
  <c r="AU39" i="5"/>
  <c r="AU17" i="5"/>
  <c r="AU54" i="5"/>
  <c r="AU60" i="5"/>
  <c r="AU65" i="5"/>
  <c r="AU63" i="5"/>
  <c r="AU55" i="5"/>
  <c r="AU33" i="5"/>
  <c r="AU61" i="5"/>
  <c r="L61" i="3" l="1"/>
  <c r="L63" i="3"/>
  <c r="L60" i="3"/>
  <c r="L17" i="3"/>
  <c r="L56" i="3"/>
  <c r="O33" i="3"/>
  <c r="L32" i="3"/>
  <c r="L54" i="3"/>
  <c r="O56" i="3"/>
  <c r="O61" i="3"/>
  <c r="O65" i="3"/>
  <c r="O63" i="3"/>
  <c r="L65" i="3"/>
  <c r="L16" i="3"/>
  <c r="L55" i="3"/>
  <c r="L39" i="3"/>
  <c r="L19" i="3"/>
  <c r="L33" i="3"/>
  <c r="O32" i="3"/>
  <c r="AU14" i="5"/>
  <c r="BK41" i="5"/>
  <c r="BK15" i="5"/>
  <c r="BK42" i="5"/>
  <c r="BK47" i="5"/>
  <c r="BK39" i="5"/>
  <c r="BK55" i="5"/>
  <c r="BK34" i="5"/>
  <c r="AU53" i="5"/>
  <c r="AU18" i="5"/>
  <c r="AU21" i="5"/>
  <c r="AU23" i="5"/>
  <c r="AU27" i="5"/>
  <c r="AU29" i="5"/>
  <c r="AU37" i="5"/>
  <c r="AU28" i="5"/>
  <c r="AU38" i="5"/>
  <c r="AU35" i="5"/>
  <c r="AU30" i="5"/>
  <c r="AU22" i="5"/>
  <c r="BK50" i="5"/>
  <c r="BK54" i="5"/>
  <c r="BK44" i="5"/>
  <c r="BK25" i="5"/>
  <c r="BK26" i="5"/>
  <c r="AU45" i="5"/>
  <c r="AU48" i="5"/>
  <c r="BK19" i="5"/>
  <c r="AU46" i="5"/>
  <c r="BK24" i="5"/>
  <c r="AU41" i="5"/>
  <c r="AU34" i="5"/>
  <c r="O44" i="3" l="1"/>
  <c r="L22" i="3"/>
  <c r="L27" i="3"/>
  <c r="O47" i="3"/>
  <c r="O54" i="3"/>
  <c r="L41" i="3"/>
  <c r="O26" i="3"/>
  <c r="L30" i="3"/>
  <c r="L37" i="3"/>
  <c r="L23" i="3"/>
  <c r="L21" i="3"/>
  <c r="O34" i="3"/>
  <c r="O42" i="3"/>
  <c r="O41" i="3"/>
  <c r="L34" i="3"/>
  <c r="L35" i="3"/>
  <c r="L18" i="3"/>
  <c r="L46" i="3"/>
  <c r="O19" i="3"/>
  <c r="O50" i="3"/>
  <c r="L38" i="3"/>
  <c r="L53" i="3"/>
  <c r="O39" i="3"/>
  <c r="L14" i="3"/>
  <c r="L48" i="3"/>
  <c r="O25" i="3"/>
  <c r="L28" i="3"/>
  <c r="O15" i="3"/>
  <c r="O24" i="3"/>
  <c r="L45" i="3"/>
  <c r="L29" i="3"/>
  <c r="O55" i="3"/>
  <c r="BK28" i="5"/>
  <c r="BK35" i="5"/>
  <c r="BK45" i="5"/>
  <c r="BK21" i="5"/>
  <c r="BK49" i="5"/>
  <c r="BK18" i="5"/>
  <c r="BK60" i="5"/>
  <c r="BK51" i="5"/>
  <c r="BK53" i="5"/>
  <c r="BK16" i="5"/>
  <c r="BK43" i="5"/>
  <c r="AU26" i="5"/>
  <c r="BK36" i="5"/>
  <c r="BK38" i="5"/>
  <c r="D16" i="6"/>
  <c r="BK30" i="5"/>
  <c r="BK40" i="5"/>
  <c r="BK17" i="5"/>
  <c r="BK48" i="5"/>
  <c r="BK23" i="5"/>
  <c r="BK20" i="5"/>
  <c r="BK29" i="5"/>
  <c r="BK14" i="5"/>
  <c r="BK52" i="5"/>
  <c r="BK27" i="5"/>
  <c r="BK46" i="5"/>
  <c r="AU47" i="5"/>
  <c r="AU20" i="5"/>
  <c r="BK37" i="5"/>
  <c r="AU40" i="5"/>
  <c r="AU50" i="5"/>
  <c r="AU25" i="5"/>
  <c r="AU49" i="5"/>
  <c r="AU15" i="5"/>
  <c r="AU51" i="5"/>
  <c r="AU52" i="5"/>
  <c r="AU24" i="5"/>
  <c r="AU44" i="5"/>
  <c r="AU36" i="5"/>
  <c r="AU42" i="5"/>
  <c r="AU43" i="5"/>
  <c r="L47" i="3" l="1"/>
  <c r="O20" i="3"/>
  <c r="O38" i="3"/>
  <c r="O16" i="3"/>
  <c r="O18" i="3"/>
  <c r="O21" i="3"/>
  <c r="L36" i="3"/>
  <c r="L40" i="3"/>
  <c r="L20" i="3"/>
  <c r="O52" i="3"/>
  <c r="O17" i="3"/>
  <c r="O30" i="3"/>
  <c r="O49" i="3"/>
  <c r="O45" i="3"/>
  <c r="L42" i="3"/>
  <c r="O46" i="3"/>
  <c r="O14" i="3"/>
  <c r="BK74" i="5"/>
  <c r="BK82" i="5" s="1"/>
  <c r="L26" i="3"/>
  <c r="O53" i="3"/>
  <c r="L43" i="3"/>
  <c r="L44" i="3"/>
  <c r="L52" i="3"/>
  <c r="L15" i="3"/>
  <c r="O40" i="3"/>
  <c r="U16" i="3"/>
  <c r="O51" i="3"/>
  <c r="O35" i="3"/>
  <c r="O28" i="3"/>
  <c r="L24" i="3"/>
  <c r="L51" i="3"/>
  <c r="L49" i="3"/>
  <c r="L50" i="3"/>
  <c r="O27" i="3"/>
  <c r="O23" i="3"/>
  <c r="O48" i="3"/>
  <c r="O43" i="3"/>
  <c r="L25" i="3"/>
  <c r="O37" i="3"/>
  <c r="O29" i="3"/>
  <c r="O36" i="3"/>
  <c r="O60" i="3"/>
  <c r="AU74" i="5"/>
  <c r="L74" i="3" l="1"/>
  <c r="O74" i="3"/>
  <c r="D15" i="6" l="1"/>
  <c r="U15" i="3" l="1"/>
  <c r="D22" i="6"/>
  <c r="U22" i="3" l="1"/>
  <c r="D51" i="4" l="1"/>
  <c r="C51" i="3" l="1"/>
  <c r="D34" i="4" l="1"/>
  <c r="C34" i="3" l="1"/>
  <c r="D74" i="4"/>
  <c r="C74" i="3" l="1"/>
  <c r="C78" i="6" l="1"/>
  <c r="AA75" i="8" l="1"/>
  <c r="C79" i="6"/>
  <c r="C81" i="6" l="1"/>
  <c r="AA76" i="8"/>
  <c r="AA78" i="8" l="1"/>
  <c r="D76" i="5" l="1"/>
  <c r="F76" i="3" l="1"/>
  <c r="AG76" i="3" s="1"/>
  <c r="AM76" i="3" s="1"/>
  <c r="D79" i="5"/>
  <c r="D81" i="5" l="1"/>
  <c r="F79" i="3"/>
  <c r="F81" i="3" l="1"/>
  <c r="AG79" i="3"/>
  <c r="AM79" i="3" s="1"/>
  <c r="AM81" i="3" l="1"/>
  <c r="CE28" i="5"/>
  <c r="CE27" i="5" l="1"/>
  <c r="S28" i="3"/>
  <c r="T28" i="3" s="1"/>
  <c r="CG28" i="5"/>
  <c r="CE53" i="5"/>
  <c r="CE46" i="5"/>
  <c r="CE52" i="5"/>
  <c r="CE21" i="5"/>
  <c r="S27" i="3" l="1"/>
  <c r="T27" i="3" s="1"/>
  <c r="CG27" i="5"/>
  <c r="S53" i="3"/>
  <c r="T53" i="3" s="1"/>
  <c r="CG53" i="5"/>
  <c r="S46" i="3"/>
  <c r="T46" i="3" s="1"/>
  <c r="CG46" i="5"/>
  <c r="CG52" i="5"/>
  <c r="S52" i="3"/>
  <c r="T52" i="3" s="1"/>
  <c r="S21" i="3"/>
  <c r="T21" i="3" s="1"/>
  <c r="CG21" i="5"/>
  <c r="CD53" i="5" l="1"/>
  <c r="X52" i="8" l="1"/>
  <c r="Y52" i="8" s="1"/>
  <c r="CF53" i="5"/>
  <c r="CD21" i="5" l="1"/>
  <c r="CD28" i="5"/>
  <c r="CD14" i="5"/>
  <c r="CD27" i="5"/>
  <c r="X26" i="8" l="1"/>
  <c r="Y26" i="8" s="1"/>
  <c r="CF27" i="5"/>
  <c r="X27" i="8"/>
  <c r="Y27" i="8" s="1"/>
  <c r="CF28" i="5"/>
  <c r="CD15" i="5"/>
  <c r="X13" i="8"/>
  <c r="Y13" i="8" s="1"/>
  <c r="CF14" i="5"/>
  <c r="X20" i="8"/>
  <c r="Y20" i="8" s="1"/>
  <c r="CF21" i="5"/>
  <c r="X14" i="8" l="1"/>
  <c r="Y14" i="8" s="1"/>
  <c r="CF15" i="5"/>
  <c r="W15" i="6" l="1"/>
  <c r="AF14" i="8" l="1"/>
  <c r="Y15" i="6"/>
  <c r="AG14" i="8" l="1"/>
  <c r="CD46" i="5" l="1"/>
  <c r="CD52" i="5"/>
  <c r="CF46" i="5" l="1"/>
  <c r="X45" i="8"/>
  <c r="Y45" i="8" s="1"/>
  <c r="X51" i="8"/>
  <c r="Y51" i="8" s="1"/>
  <c r="CF52" i="5"/>
  <c r="CD34" i="5" l="1"/>
  <c r="CF34" i="5" l="1"/>
  <c r="X33" i="8"/>
  <c r="Y33" i="8" l="1"/>
  <c r="AX29" i="5" l="1"/>
  <c r="AZ29" i="5" l="1"/>
  <c r="P28" i="8"/>
  <c r="Q28" i="8" s="1"/>
  <c r="AX35" i="5"/>
  <c r="AX30" i="5"/>
  <c r="AX20" i="5"/>
  <c r="AX38" i="5"/>
  <c r="AX33" i="5"/>
  <c r="AX53" i="5"/>
  <c r="AX28" i="5"/>
  <c r="AX19" i="5"/>
  <c r="AX32" i="5"/>
  <c r="AX26" i="5"/>
  <c r="P18" i="8" l="1"/>
  <c r="Q18" i="8" s="1"/>
  <c r="AZ19" i="5"/>
  <c r="P25" i="8"/>
  <c r="Q25" i="8" s="1"/>
  <c r="AZ26" i="5"/>
  <c r="AZ28" i="5"/>
  <c r="P27" i="8"/>
  <c r="Q27" i="8" s="1"/>
  <c r="P34" i="8"/>
  <c r="Q34" i="8" s="1"/>
  <c r="AZ35" i="5"/>
  <c r="P29" i="8"/>
  <c r="Q29" i="8" s="1"/>
  <c r="AZ30" i="5"/>
  <c r="P37" i="8"/>
  <c r="Q37" i="8" s="1"/>
  <c r="AZ38" i="5"/>
  <c r="P52" i="8"/>
  <c r="Q52" i="8" s="1"/>
  <c r="AZ53" i="5"/>
  <c r="P31" i="8"/>
  <c r="Q31" i="8" s="1"/>
  <c r="AZ32" i="5"/>
  <c r="AZ33" i="5"/>
  <c r="P32" i="8"/>
  <c r="Q32" i="8" s="1"/>
  <c r="P19" i="8"/>
  <c r="Q19" i="8" s="1"/>
  <c r="AZ20" i="5"/>
  <c r="CE65" i="5" l="1"/>
  <c r="CG65" i="5" l="1"/>
  <c r="S65" i="3"/>
  <c r="T65" i="3" s="1"/>
  <c r="W16" i="6" l="1"/>
  <c r="Y16" i="6" l="1"/>
  <c r="AF15" i="8"/>
  <c r="AG15" i="8" l="1"/>
  <c r="CD65" i="5" l="1"/>
  <c r="X63" i="8" l="1"/>
  <c r="CF65" i="5"/>
  <c r="Y63" i="8" l="1"/>
  <c r="BN16" i="5" l="1"/>
  <c r="T15" i="8" l="1"/>
  <c r="BP16" i="5"/>
  <c r="U15" i="8" l="1"/>
  <c r="AA16" i="5" l="1"/>
  <c r="J16" i="3" l="1"/>
  <c r="AE16" i="5"/>
  <c r="K16" i="3" l="1"/>
  <c r="H26" i="7" l="1"/>
  <c r="AB26" i="3" l="1"/>
  <c r="J26" i="7"/>
  <c r="AC26" i="3" l="1"/>
  <c r="G72" i="5" l="1"/>
  <c r="H70" i="8" l="1"/>
  <c r="I70" i="8" l="1"/>
  <c r="BN72" i="5" l="1"/>
  <c r="T70" i="8" l="1"/>
  <c r="U70" i="8" s="1"/>
  <c r="BP72" i="5"/>
  <c r="AB37" i="5" l="1"/>
  <c r="AF37" i="5" s="1"/>
  <c r="AB26" i="5"/>
  <c r="AF26" i="5" s="1"/>
  <c r="AB38" i="5"/>
  <c r="AF38" i="5" s="1"/>
  <c r="AB25" i="5"/>
  <c r="AF25" i="5" s="1"/>
  <c r="AB21" i="5"/>
  <c r="AF21" i="5" l="1"/>
  <c r="AB50" i="5" l="1"/>
  <c r="AF50" i="5" s="1"/>
  <c r="AC50" i="5" l="1"/>
  <c r="AC74" i="5" l="1"/>
  <c r="AG50" i="5"/>
  <c r="AG74" i="5" s="1"/>
  <c r="AB34" i="5" l="1"/>
  <c r="AF34" i="5" s="1"/>
  <c r="AB42" i="5"/>
  <c r="AF42" i="5" s="1"/>
  <c r="AB22" i="5" l="1"/>
  <c r="AF22" i="5" l="1"/>
  <c r="AX34" i="5" l="1"/>
  <c r="AX14" i="5"/>
  <c r="AZ34" i="5" l="1"/>
  <c r="P33" i="8"/>
  <c r="Q33" i="8" s="1"/>
  <c r="P13" i="8"/>
  <c r="AZ14" i="5"/>
  <c r="Q13" i="8" l="1"/>
  <c r="BN14" i="5" l="1"/>
  <c r="BP14" i="5" l="1"/>
  <c r="T13" i="8"/>
  <c r="BN22" i="5"/>
  <c r="T21" i="8" l="1"/>
  <c r="U21" i="8" s="1"/>
  <c r="BP22" i="5"/>
  <c r="U13" i="8"/>
  <c r="X14" i="6" l="1"/>
  <c r="Z14" i="6" l="1"/>
  <c r="Y14" i="3"/>
  <c r="Z14" i="3" l="1"/>
  <c r="BO22" i="5" l="1"/>
  <c r="AA22" i="5"/>
  <c r="J22" i="3" l="1"/>
  <c r="K22" i="3" s="1"/>
  <c r="AE22" i="5"/>
  <c r="AK22" i="5" s="1"/>
  <c r="P22" i="3"/>
  <c r="Q22" i="3" s="1"/>
  <c r="BQ22" i="5"/>
  <c r="H14" i="6" l="1"/>
  <c r="J14" i="6" l="1"/>
  <c r="V14" i="3"/>
  <c r="W14" i="3" s="1"/>
  <c r="W67" i="6" l="1"/>
  <c r="G67" i="6"/>
  <c r="AB65" i="8" l="1"/>
  <c r="AC65" i="8" s="1"/>
  <c r="I67" i="6"/>
  <c r="AF65" i="8"/>
  <c r="Y67" i="6"/>
  <c r="AG65" i="8" l="1"/>
  <c r="X67" i="6" l="1"/>
  <c r="Y67" i="3" l="1"/>
  <c r="Z67" i="3" s="1"/>
  <c r="Z67" i="6"/>
  <c r="H67" i="6" l="1"/>
  <c r="V67" i="3" l="1"/>
  <c r="W67" i="3" s="1"/>
  <c r="J67" i="6"/>
  <c r="H20" i="7" l="1"/>
  <c r="H34" i="7"/>
  <c r="AB20" i="3" l="1"/>
  <c r="AC20" i="3" s="1"/>
  <c r="J20" i="7"/>
  <c r="AB34" i="3"/>
  <c r="AC34" i="3" s="1"/>
  <c r="J34" i="7"/>
  <c r="AB45" i="5" l="1"/>
  <c r="AF45" i="5" l="1"/>
  <c r="CE15" i="5" l="1"/>
  <c r="CE34" i="5"/>
  <c r="CG34" i="5" l="1"/>
  <c r="S34" i="3"/>
  <c r="T34" i="3" s="1"/>
  <c r="CE26" i="5"/>
  <c r="CG15" i="5"/>
  <c r="S15" i="3"/>
  <c r="T15" i="3" s="1"/>
  <c r="CE14" i="5"/>
  <c r="S26" i="3" l="1"/>
  <c r="T26" i="3" s="1"/>
  <c r="CG26" i="5"/>
  <c r="S14" i="3"/>
  <c r="CG14" i="5"/>
  <c r="T14" i="3" l="1"/>
  <c r="AB36" i="5" l="1"/>
  <c r="AF36" i="5" l="1"/>
  <c r="AF74" i="5" s="1"/>
  <c r="AB74" i="5"/>
  <c r="AB79" i="5"/>
  <c r="AC79" i="5" l="1"/>
  <c r="H68" i="7" l="1"/>
  <c r="AB68" i="3" l="1"/>
  <c r="AC68" i="3" s="1"/>
  <c r="J68" i="7"/>
  <c r="H66" i="7"/>
  <c r="H73" i="7"/>
  <c r="G68" i="7"/>
  <c r="G67" i="7"/>
  <c r="G70" i="7"/>
  <c r="G66" i="7"/>
  <c r="AJ66" i="8" l="1"/>
  <c r="AK66" i="8" s="1"/>
  <c r="I68" i="7"/>
  <c r="H69" i="7"/>
  <c r="G69" i="7"/>
  <c r="AJ68" i="8"/>
  <c r="AK68" i="8" s="1"/>
  <c r="I70" i="7"/>
  <c r="J73" i="7"/>
  <c r="AB73" i="3"/>
  <c r="AC73" i="3" s="1"/>
  <c r="AB66" i="3"/>
  <c r="AC66" i="3" s="1"/>
  <c r="J66" i="7"/>
  <c r="H70" i="7"/>
  <c r="G73" i="7"/>
  <c r="AJ64" i="8"/>
  <c r="AK64" i="8" s="1"/>
  <c r="I66" i="7"/>
  <c r="AJ65" i="8"/>
  <c r="AK65" i="8" s="1"/>
  <c r="I67" i="7"/>
  <c r="I69" i="7" l="1"/>
  <c r="AJ67" i="8"/>
  <c r="AK67" i="8" s="1"/>
  <c r="AB70" i="3"/>
  <c r="AC70" i="3" s="1"/>
  <c r="J70" i="7"/>
  <c r="AB69" i="3"/>
  <c r="AC69" i="3" s="1"/>
  <c r="J69" i="7"/>
  <c r="I73" i="7"/>
  <c r="AJ71" i="8"/>
  <c r="AK71" i="8" s="1"/>
  <c r="G63" i="7" l="1"/>
  <c r="I63" i="7" l="1"/>
  <c r="AJ62" i="8"/>
  <c r="AK62" i="8" s="1"/>
  <c r="H63" i="7"/>
  <c r="AB63" i="3" l="1"/>
  <c r="AC63" i="3" s="1"/>
  <c r="J63" i="7"/>
  <c r="H30" i="7" l="1"/>
  <c r="H64" i="7"/>
  <c r="H65" i="7"/>
  <c r="H24" i="7" l="1"/>
  <c r="AB65" i="3"/>
  <c r="AC65" i="3" s="1"/>
  <c r="J65" i="7"/>
  <c r="H39" i="7"/>
  <c r="G62" i="7"/>
  <c r="G65" i="7"/>
  <c r="H33" i="7"/>
  <c r="AB64" i="3"/>
  <c r="AC64" i="3" s="1"/>
  <c r="J64" i="7"/>
  <c r="H29" i="7"/>
  <c r="H59" i="7"/>
  <c r="H35" i="7"/>
  <c r="H18" i="7"/>
  <c r="H62" i="7"/>
  <c r="G64" i="7"/>
  <c r="I64" i="7" s="1"/>
  <c r="J30" i="7"/>
  <c r="AB30" i="3"/>
  <c r="AC30" i="3" s="1"/>
  <c r="H32" i="7"/>
  <c r="AB62" i="3" l="1"/>
  <c r="AC62" i="3" s="1"/>
  <c r="J62" i="7"/>
  <c r="AB59" i="3"/>
  <c r="AC59" i="3" s="1"/>
  <c r="J59" i="7"/>
  <c r="J33" i="7"/>
  <c r="AB33" i="3"/>
  <c r="AC33" i="3" s="1"/>
  <c r="AB39" i="3"/>
  <c r="AC39" i="3" s="1"/>
  <c r="J39" i="7"/>
  <c r="AB18" i="3"/>
  <c r="AC18" i="3" s="1"/>
  <c r="J18" i="7"/>
  <c r="AB29" i="3"/>
  <c r="AC29" i="3" s="1"/>
  <c r="J29" i="7"/>
  <c r="I65" i="7"/>
  <c r="AJ63" i="8"/>
  <c r="AK63" i="8" s="1"/>
  <c r="AB32" i="3"/>
  <c r="AC32" i="3" s="1"/>
  <c r="J32" i="7"/>
  <c r="J35" i="7"/>
  <c r="AB35" i="3"/>
  <c r="AC35" i="3" s="1"/>
  <c r="I62" i="7"/>
  <c r="AJ61" i="8"/>
  <c r="AK61" i="8" s="1"/>
  <c r="AB24" i="3"/>
  <c r="AC24" i="3" s="1"/>
  <c r="J24" i="7"/>
  <c r="G61" i="7" l="1"/>
  <c r="I61" i="7" l="1"/>
  <c r="AJ60" i="8"/>
  <c r="AK60" i="8" s="1"/>
  <c r="G14" i="7" l="1"/>
  <c r="AJ13" i="8" l="1"/>
  <c r="AK13" i="8" s="1"/>
  <c r="I14" i="7"/>
  <c r="H19" i="7" l="1"/>
  <c r="AB19" i="3" l="1"/>
  <c r="AC19" i="3" s="1"/>
  <c r="J19" i="7"/>
  <c r="H67" i="7" l="1"/>
  <c r="J67" i="7" l="1"/>
  <c r="AB67" i="3"/>
  <c r="AC67" i="3" s="1"/>
  <c r="H58" i="7" l="1"/>
  <c r="AB58" i="3" l="1"/>
  <c r="AC58" i="3" s="1"/>
  <c r="J58" i="7"/>
  <c r="H16" i="7" l="1"/>
  <c r="H15" i="7"/>
  <c r="AB15" i="3" l="1"/>
  <c r="AC15" i="3" s="1"/>
  <c r="J15" i="7"/>
  <c r="J16" i="7"/>
  <c r="AB16" i="3"/>
  <c r="AC16" i="3" s="1"/>
  <c r="H55" i="7" l="1"/>
  <c r="J55" i="7" l="1"/>
  <c r="AB55" i="3"/>
  <c r="AC55" i="3" s="1"/>
  <c r="G42" i="5" l="1"/>
  <c r="G47" i="5"/>
  <c r="G41" i="5"/>
  <c r="G40" i="5"/>
  <c r="G46" i="5"/>
  <c r="G45" i="5"/>
  <c r="G48" i="5"/>
  <c r="G44" i="5"/>
  <c r="G49" i="5"/>
  <c r="G43" i="5"/>
  <c r="G52" i="5"/>
  <c r="G34" i="5"/>
  <c r="H39" i="8" l="1"/>
  <c r="H46" i="8"/>
  <c r="H33" i="8"/>
  <c r="H44" i="8"/>
  <c r="H47" i="8"/>
  <c r="H45" i="8"/>
  <c r="H40" i="8"/>
  <c r="H42" i="8"/>
  <c r="H48" i="8"/>
  <c r="H41" i="8"/>
  <c r="H43" i="8"/>
  <c r="H51" i="8"/>
  <c r="G36" i="5" l="1"/>
  <c r="H35" i="8" l="1"/>
  <c r="I26" i="5" l="1"/>
  <c r="H76" i="7" l="1"/>
  <c r="G76" i="7"/>
  <c r="H76" i="6"/>
  <c r="G76" i="6"/>
  <c r="BO76" i="5"/>
  <c r="BN76" i="5"/>
  <c r="AX76" i="5"/>
  <c r="AA76" i="5"/>
  <c r="Z76" i="5"/>
  <c r="H76" i="4"/>
  <c r="G76" i="4"/>
  <c r="AD76" i="5" l="1"/>
  <c r="L74" i="8"/>
  <c r="AA79" i="5"/>
  <c r="AE76" i="5"/>
  <c r="J76" i="3"/>
  <c r="P74" i="8"/>
  <c r="AZ76" i="5"/>
  <c r="AJ74" i="8"/>
  <c r="I76" i="7"/>
  <c r="J76" i="7"/>
  <c r="AB76" i="3"/>
  <c r="H79" i="7"/>
  <c r="D74" i="8"/>
  <c r="I76" i="4"/>
  <c r="J76" i="4"/>
  <c r="H79" i="4"/>
  <c r="D76" i="3"/>
  <c r="T74" i="8"/>
  <c r="BP76" i="5"/>
  <c r="AB74" i="8"/>
  <c r="I76" i="6"/>
  <c r="M76" i="3"/>
  <c r="BA76" i="5"/>
  <c r="AY79" i="5"/>
  <c r="BO79" i="5"/>
  <c r="BQ76" i="5"/>
  <c r="P76" i="3"/>
  <c r="J76" i="6"/>
  <c r="H79" i="6"/>
  <c r="G76" i="5"/>
  <c r="E74" i="8" l="1"/>
  <c r="Q74" i="8"/>
  <c r="AY81" i="5"/>
  <c r="BA81" i="5" s="1"/>
  <c r="BA79" i="5"/>
  <c r="U74" i="8"/>
  <c r="AB79" i="3"/>
  <c r="AC76" i="3"/>
  <c r="K76" i="3"/>
  <c r="J79" i="3"/>
  <c r="BQ79" i="5"/>
  <c r="D79" i="3"/>
  <c r="E76" i="3"/>
  <c r="V79" i="3"/>
  <c r="W76" i="3"/>
  <c r="AA81" i="5"/>
  <c r="AE81" i="5" s="1"/>
  <c r="AE79" i="5"/>
  <c r="J79" i="6"/>
  <c r="H81" i="6"/>
  <c r="J81" i="6" s="1"/>
  <c r="H81" i="7"/>
  <c r="J81" i="7" s="1"/>
  <c r="J79" i="7"/>
  <c r="M79" i="3"/>
  <c r="N76" i="3"/>
  <c r="AK74" i="8"/>
  <c r="M74" i="8"/>
  <c r="H74" i="8"/>
  <c r="J76" i="5"/>
  <c r="H81" i="4"/>
  <c r="J81" i="4" s="1"/>
  <c r="J79" i="4"/>
  <c r="Q76" i="3"/>
  <c r="P79" i="3"/>
  <c r="AC74" i="8"/>
  <c r="E79" i="3" l="1"/>
  <c r="D81" i="3"/>
  <c r="E81" i="3" s="1"/>
  <c r="I74" i="8"/>
  <c r="Q79" i="3"/>
  <c r="K79" i="3"/>
  <c r="J81" i="3"/>
  <c r="K81" i="3" s="1"/>
  <c r="N79" i="3"/>
  <c r="M81" i="3"/>
  <c r="N81" i="3" s="1"/>
  <c r="V81" i="3"/>
  <c r="W81" i="3" s="1"/>
  <c r="W79" i="3"/>
  <c r="AC79" i="3"/>
  <c r="AB81" i="3"/>
  <c r="AC81" i="3" s="1"/>
  <c r="G78" i="4" l="1"/>
  <c r="D75" i="8" l="1"/>
  <c r="I78" i="4"/>
  <c r="G79" i="4"/>
  <c r="G81" i="4" l="1"/>
  <c r="I81" i="4" s="1"/>
  <c r="I79" i="4"/>
  <c r="E75" i="8"/>
  <c r="D76" i="8"/>
  <c r="D78" i="8" l="1"/>
  <c r="E78" i="8" s="1"/>
  <c r="E76" i="8"/>
  <c r="AX27" i="5" l="1"/>
  <c r="AX41" i="5"/>
  <c r="P26" i="8" l="1"/>
  <c r="Q26" i="8" s="1"/>
  <c r="AZ27" i="5"/>
  <c r="P40" i="8"/>
  <c r="AZ41" i="5"/>
  <c r="Q40" i="8" l="1"/>
  <c r="I76" i="5" l="1"/>
  <c r="H76" i="5" l="1"/>
  <c r="G76" i="3" l="1"/>
  <c r="H79" i="5"/>
  <c r="K76" i="5"/>
  <c r="H81" i="5" l="1"/>
  <c r="K81" i="5" s="1"/>
  <c r="K79" i="5"/>
  <c r="G79" i="3"/>
  <c r="H76" i="3"/>
  <c r="AH76" i="3"/>
  <c r="AI76" i="3" l="1"/>
  <c r="AN76" i="3"/>
  <c r="AO76" i="3" s="1"/>
  <c r="G81" i="3"/>
  <c r="H81" i="3" s="1"/>
  <c r="H79" i="3"/>
  <c r="AH79" i="3"/>
  <c r="AN79" i="3" s="1"/>
  <c r="AO79" i="3" l="1"/>
  <c r="AN81" i="3"/>
  <c r="AO81" i="3" s="1"/>
  <c r="AH81" i="3"/>
  <c r="AI79" i="3"/>
  <c r="T73" i="6" l="1"/>
  <c r="T69" i="6"/>
  <c r="T71" i="6"/>
  <c r="T70" i="6"/>
  <c r="T68" i="6"/>
  <c r="T66" i="6"/>
  <c r="X70" i="3" l="1"/>
  <c r="X71" i="3"/>
  <c r="X69" i="3"/>
  <c r="X73" i="3"/>
  <c r="X66" i="3"/>
  <c r="X68" i="3"/>
  <c r="T63" i="6" l="1"/>
  <c r="X63" i="3" l="1"/>
  <c r="C19" i="5" l="1"/>
  <c r="C17" i="5"/>
  <c r="C39" i="5"/>
  <c r="C54" i="5"/>
  <c r="C16" i="5"/>
  <c r="C50" i="5"/>
  <c r="C56" i="5"/>
  <c r="C51" i="5"/>
  <c r="C55" i="5"/>
  <c r="C33" i="5"/>
  <c r="C23" i="5"/>
  <c r="G53" i="8" l="1"/>
  <c r="G22" i="8"/>
  <c r="G38" i="8"/>
  <c r="G50" i="8"/>
  <c r="G49" i="8"/>
  <c r="G32" i="8"/>
  <c r="G15" i="8"/>
  <c r="G16" i="8"/>
  <c r="G18" i="8"/>
  <c r="G54" i="8"/>
  <c r="G55" i="8"/>
  <c r="C61" i="5"/>
  <c r="C30" i="5"/>
  <c r="C18" i="5"/>
  <c r="C26" i="5"/>
  <c r="C35" i="5"/>
  <c r="C24" i="5"/>
  <c r="C60" i="5"/>
  <c r="C15" i="5"/>
  <c r="C29" i="5"/>
  <c r="C53" i="5"/>
  <c r="G52" i="8" l="1"/>
  <c r="G59" i="8"/>
  <c r="G23" i="8"/>
  <c r="G29" i="8"/>
  <c r="G34" i="8"/>
  <c r="G60" i="8"/>
  <c r="G28" i="8"/>
  <c r="G25" i="8"/>
  <c r="G14" i="8"/>
  <c r="G17" i="8"/>
  <c r="C25" i="5"/>
  <c r="C22" i="5"/>
  <c r="C28" i="5"/>
  <c r="C37" i="5"/>
  <c r="C27" i="5"/>
  <c r="G21" i="8" l="1"/>
  <c r="G26" i="8"/>
  <c r="G24" i="8"/>
  <c r="G36" i="8"/>
  <c r="G27" i="8"/>
  <c r="T72" i="6" l="1"/>
  <c r="X72" i="3" l="1"/>
  <c r="T44" i="6" l="1"/>
  <c r="T45" i="6"/>
  <c r="T43" i="6"/>
  <c r="T52" i="6"/>
  <c r="T17" i="6"/>
  <c r="T21" i="6"/>
  <c r="T23" i="6"/>
  <c r="T37" i="6"/>
  <c r="T41" i="6"/>
  <c r="T19" i="6"/>
  <c r="T24" i="6"/>
  <c r="T38" i="6"/>
  <c r="T53" i="6"/>
  <c r="X53" i="3" l="1"/>
  <c r="X21" i="3"/>
  <c r="X52" i="3"/>
  <c r="X38" i="3"/>
  <c r="X17" i="3"/>
  <c r="X43" i="3"/>
  <c r="X45" i="3"/>
  <c r="X24" i="3"/>
  <c r="X44" i="3"/>
  <c r="X19" i="3"/>
  <c r="X41" i="3"/>
  <c r="X37" i="3"/>
  <c r="X23" i="3"/>
  <c r="T34" i="6"/>
  <c r="T50" i="6"/>
  <c r="T36" i="6"/>
  <c r="T51" i="6"/>
  <c r="T40" i="6"/>
  <c r="T47" i="6"/>
  <c r="T42" i="6"/>
  <c r="T48" i="6"/>
  <c r="T58" i="6"/>
  <c r="T60" i="6"/>
  <c r="T64" i="6"/>
  <c r="X64" i="3" s="1"/>
  <c r="T55" i="6"/>
  <c r="T56" i="6"/>
  <c r="T61" i="6"/>
  <c r="T65" i="6"/>
  <c r="T54" i="6"/>
  <c r="T49" i="6"/>
  <c r="T62" i="6"/>
  <c r="T46" i="6"/>
  <c r="T26" i="6"/>
  <c r="T18" i="6"/>
  <c r="T32" i="6"/>
  <c r="T25" i="6"/>
  <c r="T35" i="6"/>
  <c r="T30" i="6"/>
  <c r="T29" i="6"/>
  <c r="T27" i="6"/>
  <c r="T39" i="6"/>
  <c r="T33" i="6"/>
  <c r="T20" i="6"/>
  <c r="X29" i="3" l="1"/>
  <c r="X61" i="3"/>
  <c r="X40" i="3"/>
  <c r="X65" i="3"/>
  <c r="X30" i="3"/>
  <c r="X56" i="3"/>
  <c r="X51" i="3"/>
  <c r="X26" i="3"/>
  <c r="X35" i="3"/>
  <c r="X55" i="3"/>
  <c r="X36" i="3"/>
  <c r="X25" i="3"/>
  <c r="X46" i="3"/>
  <c r="X50" i="3"/>
  <c r="X20" i="3"/>
  <c r="X60" i="3"/>
  <c r="X34" i="3"/>
  <c r="X32" i="3"/>
  <c r="X33" i="3"/>
  <c r="X49" i="3"/>
  <c r="X58" i="3"/>
  <c r="X48" i="3"/>
  <c r="X62" i="3"/>
  <c r="X39" i="3"/>
  <c r="X18" i="3"/>
  <c r="X54" i="3"/>
  <c r="X42" i="3"/>
  <c r="X27" i="3"/>
  <c r="X47" i="3"/>
  <c r="T28" i="6"/>
  <c r="T74" i="6" s="1"/>
  <c r="X28" i="3" l="1"/>
  <c r="X74" i="3" l="1"/>
  <c r="C42" i="5" l="1"/>
  <c r="C47" i="5"/>
  <c r="C41" i="5"/>
  <c r="C40" i="5"/>
  <c r="C46" i="5"/>
  <c r="C45" i="5"/>
  <c r="C48" i="5"/>
  <c r="C44" i="5"/>
  <c r="C49" i="5"/>
  <c r="C43" i="5"/>
  <c r="C52" i="5"/>
  <c r="C34" i="5"/>
  <c r="G51" i="8" l="1"/>
  <c r="I51" i="8" s="1"/>
  <c r="J52" i="5"/>
  <c r="N52" i="5" s="1"/>
  <c r="G43" i="8"/>
  <c r="I43" i="8" s="1"/>
  <c r="J44" i="5"/>
  <c r="N44" i="5" s="1"/>
  <c r="G45" i="8"/>
  <c r="I45" i="8" s="1"/>
  <c r="J46" i="5"/>
  <c r="N46" i="5" s="1"/>
  <c r="G42" i="8"/>
  <c r="I42" i="8" s="1"/>
  <c r="J43" i="5"/>
  <c r="N43" i="5" s="1"/>
  <c r="G46" i="8"/>
  <c r="I46" i="8" s="1"/>
  <c r="J47" i="5"/>
  <c r="N47" i="5" s="1"/>
  <c r="G47" i="8"/>
  <c r="I47" i="8" s="1"/>
  <c r="J48" i="5"/>
  <c r="N48" i="5" s="1"/>
  <c r="G33" i="8"/>
  <c r="I33" i="8" s="1"/>
  <c r="J34" i="5"/>
  <c r="N34" i="5" s="1"/>
  <c r="G39" i="8"/>
  <c r="I39" i="8" s="1"/>
  <c r="J40" i="5"/>
  <c r="N40" i="5" s="1"/>
  <c r="G48" i="8"/>
  <c r="I48" i="8" s="1"/>
  <c r="J49" i="5"/>
  <c r="N49" i="5" s="1"/>
  <c r="G44" i="8"/>
  <c r="I44" i="8" s="1"/>
  <c r="J45" i="5"/>
  <c r="N45" i="5" s="1"/>
  <c r="G41" i="8"/>
  <c r="I41" i="8" s="1"/>
  <c r="J42" i="5"/>
  <c r="N42" i="5" s="1"/>
  <c r="G40" i="8"/>
  <c r="I40" i="8" s="1"/>
  <c r="J41" i="5"/>
  <c r="N41" i="5" s="1"/>
  <c r="D73" i="6" l="1"/>
  <c r="U73" i="3" l="1"/>
  <c r="D66" i="6"/>
  <c r="D68" i="6"/>
  <c r="D70" i="6"/>
  <c r="D72" i="6"/>
  <c r="D69" i="6"/>
  <c r="D71" i="6"/>
  <c r="D63" i="6"/>
  <c r="D58" i="6"/>
  <c r="D28" i="6"/>
  <c r="D27" i="6"/>
  <c r="D30" i="6"/>
  <c r="D25" i="6"/>
  <c r="D62" i="6"/>
  <c r="D35" i="6"/>
  <c r="D29" i="6"/>
  <c r="D26" i="6"/>
  <c r="D64" i="6"/>
  <c r="D53" i="6"/>
  <c r="D65" i="6"/>
  <c r="D20" i="6"/>
  <c r="D33" i="6"/>
  <c r="D61" i="6"/>
  <c r="D18" i="6"/>
  <c r="D32" i="6"/>
  <c r="D56" i="6"/>
  <c r="D54" i="6"/>
  <c r="U29" i="3" l="1"/>
  <c r="U63" i="3"/>
  <c r="U68" i="3"/>
  <c r="U20" i="3"/>
  <c r="U35" i="3"/>
  <c r="U66" i="3"/>
  <c r="U70" i="3"/>
  <c r="U54" i="3"/>
  <c r="U62" i="3"/>
  <c r="U58" i="3"/>
  <c r="U56" i="3"/>
  <c r="U25" i="3"/>
  <c r="U71" i="3"/>
  <c r="U32" i="3"/>
  <c r="U65" i="3"/>
  <c r="U30" i="3"/>
  <c r="U69" i="3"/>
  <c r="U26" i="3"/>
  <c r="U18" i="3"/>
  <c r="U53" i="3"/>
  <c r="U27" i="3"/>
  <c r="U33" i="3"/>
  <c r="U61" i="3"/>
  <c r="U64" i="3"/>
  <c r="U28" i="3"/>
  <c r="U72" i="3"/>
  <c r="C14" i="5" l="1"/>
  <c r="G13" i="8" l="1"/>
  <c r="C21" i="5"/>
  <c r="C38" i="5"/>
  <c r="C36" i="5"/>
  <c r="G37" i="8" l="1"/>
  <c r="G35" i="8"/>
  <c r="I35" i="8" s="1"/>
  <c r="J36" i="5"/>
  <c r="N36" i="5" s="1"/>
  <c r="G20" i="8"/>
  <c r="R28" i="5" l="1"/>
  <c r="R41" i="5"/>
  <c r="R49" i="5"/>
  <c r="R48" i="5"/>
  <c r="R37" i="5"/>
  <c r="R38" i="5"/>
  <c r="R16" i="5"/>
  <c r="R27" i="5"/>
  <c r="R30" i="5"/>
  <c r="R45" i="5"/>
  <c r="R15" i="5"/>
  <c r="R26" i="5"/>
  <c r="R21" i="5"/>
  <c r="R50" i="5"/>
  <c r="R29" i="5"/>
  <c r="R34" i="5"/>
  <c r="R52" i="5"/>
  <c r="R36" i="5"/>
  <c r="R25" i="5"/>
  <c r="R60" i="5"/>
  <c r="R46" i="5"/>
  <c r="R40" i="5"/>
  <c r="R43" i="5"/>
  <c r="R35" i="5"/>
  <c r="R44" i="5"/>
  <c r="R51" i="5"/>
  <c r="R23" i="5"/>
  <c r="R53" i="5"/>
  <c r="R42" i="5"/>
  <c r="R47" i="5"/>
  <c r="R17" i="5"/>
  <c r="R18" i="5"/>
  <c r="K52" i="8" l="1"/>
  <c r="K45" i="8"/>
  <c r="K49" i="8"/>
  <c r="K25" i="8"/>
  <c r="K48" i="8"/>
  <c r="K46" i="8"/>
  <c r="K22" i="8"/>
  <c r="K33" i="8"/>
  <c r="K29" i="8"/>
  <c r="K15" i="8"/>
  <c r="K17" i="8"/>
  <c r="K42" i="8"/>
  <c r="K36" i="8"/>
  <c r="K40" i="8"/>
  <c r="K43" i="8"/>
  <c r="K35" i="8"/>
  <c r="K28" i="8"/>
  <c r="K39" i="8"/>
  <c r="K59" i="8"/>
  <c r="K14" i="8"/>
  <c r="K37" i="8"/>
  <c r="K47" i="8"/>
  <c r="K41" i="8"/>
  <c r="K50" i="8"/>
  <c r="K24" i="8"/>
  <c r="K26" i="8"/>
  <c r="K27" i="8"/>
  <c r="K34" i="8"/>
  <c r="K20" i="8"/>
  <c r="K16" i="8"/>
  <c r="K51" i="8"/>
  <c r="K44" i="8"/>
  <c r="C20" i="5" l="1"/>
  <c r="G19" i="8" l="1"/>
  <c r="R20" i="5" l="1"/>
  <c r="K19" i="8" l="1"/>
  <c r="R74" i="5"/>
  <c r="K72" i="8" l="1"/>
  <c r="D55" i="6" l="1"/>
  <c r="U55" i="3" l="1"/>
  <c r="D39" i="6" l="1"/>
  <c r="U39" i="3" l="1"/>
  <c r="D21" i="6" l="1"/>
  <c r="U21" i="3" l="1"/>
  <c r="S39" i="5" l="1"/>
  <c r="S56" i="5"/>
  <c r="S33" i="5"/>
  <c r="S15" i="5"/>
  <c r="S61" i="5"/>
  <c r="S54" i="5"/>
  <c r="S65" i="5"/>
  <c r="S60" i="5"/>
  <c r="S55" i="5"/>
  <c r="S63" i="5"/>
  <c r="I61" i="3" l="1"/>
  <c r="I15" i="3"/>
  <c r="I39" i="3"/>
  <c r="I60" i="3"/>
  <c r="I55" i="3"/>
  <c r="I65" i="3"/>
  <c r="I33" i="3"/>
  <c r="I54" i="3"/>
  <c r="I56" i="3"/>
  <c r="I63" i="3"/>
  <c r="S42" i="5"/>
  <c r="S40" i="5"/>
  <c r="S45" i="5"/>
  <c r="D50" i="7"/>
  <c r="S52" i="5"/>
  <c r="S48" i="5"/>
  <c r="S44" i="5"/>
  <c r="S46" i="5"/>
  <c r="S49" i="5"/>
  <c r="S24" i="5"/>
  <c r="S66" i="5"/>
  <c r="D36" i="7"/>
  <c r="D22" i="7"/>
  <c r="S68" i="5"/>
  <c r="S21" i="5"/>
  <c r="S19" i="5"/>
  <c r="D48" i="7"/>
  <c r="S70" i="5"/>
  <c r="D23" i="7"/>
  <c r="D49" i="7"/>
  <c r="D45" i="7"/>
  <c r="S73" i="5"/>
  <c r="D21" i="7"/>
  <c r="D43" i="7"/>
  <c r="S67" i="5"/>
  <c r="S62" i="5"/>
  <c r="D47" i="7"/>
  <c r="D44" i="7"/>
  <c r="S58" i="5"/>
  <c r="D52" i="7"/>
  <c r="S69" i="5"/>
  <c r="S71" i="5"/>
  <c r="S17" i="5"/>
  <c r="D28" i="7"/>
  <c r="S72" i="5"/>
  <c r="D42" i="7"/>
  <c r="S59" i="5"/>
  <c r="D38" i="7"/>
  <c r="S64" i="5"/>
  <c r="I64" i="3" s="1"/>
  <c r="I71" i="3" l="1"/>
  <c r="I48" i="3"/>
  <c r="I52" i="3"/>
  <c r="I58" i="3"/>
  <c r="I49" i="3"/>
  <c r="I42" i="3"/>
  <c r="I40" i="3"/>
  <c r="I46" i="3"/>
  <c r="I59" i="3"/>
  <c r="I44" i="3"/>
  <c r="I62" i="3"/>
  <c r="I19" i="3"/>
  <c r="I17" i="3"/>
  <c r="I69" i="3"/>
  <c r="I24" i="3"/>
  <c r="I72" i="3"/>
  <c r="I67" i="3"/>
  <c r="I21" i="3"/>
  <c r="I66" i="3"/>
  <c r="I73" i="3"/>
  <c r="I70" i="3"/>
  <c r="I68" i="3"/>
  <c r="I45" i="3"/>
  <c r="AA49" i="3"/>
  <c r="AA50" i="3"/>
  <c r="AA23" i="3"/>
  <c r="AA47" i="3"/>
  <c r="AA45" i="3"/>
  <c r="AA36" i="3"/>
  <c r="AA28" i="3"/>
  <c r="AA43" i="3"/>
  <c r="AA21" i="3"/>
  <c r="AA38" i="3"/>
  <c r="AA52" i="3"/>
  <c r="AA42" i="3"/>
  <c r="AA44" i="3"/>
  <c r="AA48" i="3"/>
  <c r="AA22" i="3"/>
  <c r="S47" i="5"/>
  <c r="S37" i="5"/>
  <c r="D51" i="7"/>
  <c r="S38" i="5"/>
  <c r="S30" i="5"/>
  <c r="S29" i="5"/>
  <c r="S50" i="5"/>
  <c r="S35" i="5"/>
  <c r="S18" i="5"/>
  <c r="S26" i="5"/>
  <c r="S34" i="5"/>
  <c r="S36" i="5"/>
  <c r="S41" i="5"/>
  <c r="S23" i="5"/>
  <c r="S27" i="5"/>
  <c r="S43" i="5"/>
  <c r="S20" i="5"/>
  <c r="S25" i="5"/>
  <c r="S28" i="5"/>
  <c r="S51" i="5"/>
  <c r="I28" i="3" l="1"/>
  <c r="I23" i="3"/>
  <c r="I36" i="3"/>
  <c r="I27" i="3"/>
  <c r="I25" i="3"/>
  <c r="I50" i="3"/>
  <c r="I30" i="3"/>
  <c r="I51" i="3"/>
  <c r="I26" i="3"/>
  <c r="I29" i="3"/>
  <c r="I37" i="3"/>
  <c r="I18" i="3"/>
  <c r="I43" i="3"/>
  <c r="I41" i="3"/>
  <c r="I34" i="3"/>
  <c r="I38" i="3"/>
  <c r="I47" i="3"/>
  <c r="I20" i="3"/>
  <c r="I35" i="3"/>
  <c r="AA51" i="3"/>
  <c r="D61" i="7"/>
  <c r="AA61" i="3" l="1"/>
  <c r="D60" i="7"/>
  <c r="D56" i="7"/>
  <c r="D54" i="7"/>
  <c r="D41" i="7"/>
  <c r="D17" i="7"/>
  <c r="D40" i="7"/>
  <c r="D14" i="7"/>
  <c r="AA14" i="3" l="1"/>
  <c r="D74" i="7"/>
  <c r="AA56" i="3"/>
  <c r="AA60" i="3"/>
  <c r="AA54" i="3"/>
  <c r="AA40" i="3"/>
  <c r="AA17" i="3"/>
  <c r="AA41" i="3"/>
  <c r="AA74" i="3" l="1"/>
  <c r="D40" i="6" l="1"/>
  <c r="D45" i="6"/>
  <c r="D36" i="6"/>
  <c r="U36" i="3" l="1"/>
  <c r="U45" i="3"/>
  <c r="U40" i="3"/>
  <c r="D37" i="6"/>
  <c r="D23" i="6"/>
  <c r="D52" i="6"/>
  <c r="D46" i="6"/>
  <c r="D34" i="6"/>
  <c r="D41" i="6"/>
  <c r="D24" i="6"/>
  <c r="D47" i="6"/>
  <c r="D43" i="6"/>
  <c r="D48" i="6"/>
  <c r="D51" i="6"/>
  <c r="U24" i="3" l="1"/>
  <c r="U23" i="3"/>
  <c r="U43" i="3"/>
  <c r="U46" i="3"/>
  <c r="U51" i="3"/>
  <c r="U41" i="3"/>
  <c r="U52" i="3"/>
  <c r="U47" i="3"/>
  <c r="U34" i="3"/>
  <c r="U48" i="3"/>
  <c r="U37" i="3"/>
  <c r="D49" i="6"/>
  <c r="D38" i="6"/>
  <c r="D42" i="6"/>
  <c r="D50" i="6"/>
  <c r="D44" i="6"/>
  <c r="U42" i="3" l="1"/>
  <c r="U49" i="3"/>
  <c r="U44" i="3"/>
  <c r="U38" i="3"/>
  <c r="U50" i="3"/>
  <c r="D17" i="6"/>
  <c r="D60" i="6"/>
  <c r="U17" i="3" l="1"/>
  <c r="U60" i="3"/>
  <c r="D19" i="6"/>
  <c r="D74" i="6" l="1"/>
  <c r="D82" i="6" s="1"/>
  <c r="U19" i="3"/>
  <c r="U74" i="3"/>
  <c r="D34" i="5" l="1"/>
  <c r="D47" i="5"/>
  <c r="D44" i="5"/>
  <c r="D46" i="5"/>
  <c r="D28" i="5" l="1"/>
  <c r="F46" i="3"/>
  <c r="D51" i="5"/>
  <c r="D22" i="5"/>
  <c r="F44" i="3"/>
  <c r="F47" i="3"/>
  <c r="D50" i="5"/>
  <c r="F34" i="3"/>
  <c r="D38" i="5"/>
  <c r="F22" i="3" l="1"/>
  <c r="AG34" i="3"/>
  <c r="D36" i="5"/>
  <c r="F50" i="3"/>
  <c r="F51" i="3"/>
  <c r="F38" i="3"/>
  <c r="D27" i="5"/>
  <c r="AG47" i="3"/>
  <c r="AG46" i="3"/>
  <c r="F28" i="3"/>
  <c r="AG44" i="3"/>
  <c r="D53" i="5"/>
  <c r="D45" i="5"/>
  <c r="D18" i="5" l="1"/>
  <c r="D24" i="5"/>
  <c r="F53" i="3"/>
  <c r="D63" i="5"/>
  <c r="D35" i="5"/>
  <c r="D58" i="5"/>
  <c r="D62" i="5"/>
  <c r="D32" i="5"/>
  <c r="AG50" i="3"/>
  <c r="D14" i="5"/>
  <c r="D19" i="5"/>
  <c r="D60" i="5"/>
  <c r="D17" i="5"/>
  <c r="D73" i="5"/>
  <c r="F73" i="3" s="1"/>
  <c r="D55" i="5"/>
  <c r="D56" i="5"/>
  <c r="D65" i="5"/>
  <c r="D16" i="5"/>
  <c r="F27" i="3"/>
  <c r="F36" i="3"/>
  <c r="D61" i="5"/>
  <c r="D39" i="5"/>
  <c r="D33" i="5"/>
  <c r="D29" i="5"/>
  <c r="F45" i="3"/>
  <c r="D59" i="5"/>
  <c r="D25" i="5"/>
  <c r="D23" i="5"/>
  <c r="D30" i="5"/>
  <c r="D15" i="5"/>
  <c r="D71" i="5"/>
  <c r="F71" i="3" s="1"/>
  <c r="D70" i="5"/>
  <c r="F70" i="3" s="1"/>
  <c r="D37" i="5"/>
  <c r="AG28" i="3"/>
  <c r="AG38" i="3"/>
  <c r="D67" i="5"/>
  <c r="F67" i="3" s="1"/>
  <c r="D54" i="5"/>
  <c r="D68" i="5"/>
  <c r="F68" i="3" s="1"/>
  <c r="D69" i="5"/>
  <c r="F69" i="3" s="1"/>
  <c r="D64" i="5"/>
  <c r="F64" i="3" s="1"/>
  <c r="D72" i="5"/>
  <c r="F72" i="3" s="1"/>
  <c r="D66" i="5"/>
  <c r="F66" i="3" s="1"/>
  <c r="D42" i="5"/>
  <c r="AG51" i="3"/>
  <c r="AG22" i="3"/>
  <c r="D43" i="5"/>
  <c r="F42" i="3" l="1"/>
  <c r="AG69" i="3"/>
  <c r="F29" i="3"/>
  <c r="F56" i="3"/>
  <c r="F60" i="3"/>
  <c r="F32" i="3"/>
  <c r="F63" i="3"/>
  <c r="D40" i="5"/>
  <c r="D41" i="5"/>
  <c r="D26" i="5"/>
  <c r="AG71" i="3"/>
  <c r="F25" i="3"/>
  <c r="AG36" i="3"/>
  <c r="AG66" i="3"/>
  <c r="AG68" i="3"/>
  <c r="F33" i="3"/>
  <c r="F55" i="3"/>
  <c r="F19" i="3"/>
  <c r="F62" i="3"/>
  <c r="D48" i="5"/>
  <c r="F15" i="3"/>
  <c r="F59" i="3"/>
  <c r="AG27" i="3"/>
  <c r="AG53" i="3"/>
  <c r="D52" i="5"/>
  <c r="F43" i="3"/>
  <c r="AG72" i="3"/>
  <c r="F54" i="3"/>
  <c r="F37" i="3"/>
  <c r="F39" i="3"/>
  <c r="F16" i="3"/>
  <c r="AG73" i="3"/>
  <c r="F14" i="3"/>
  <c r="F58" i="3"/>
  <c r="F24" i="3"/>
  <c r="F30" i="3"/>
  <c r="D49" i="5"/>
  <c r="D21" i="5"/>
  <c r="AG64" i="3"/>
  <c r="AG67" i="3"/>
  <c r="AG45" i="3"/>
  <c r="F61" i="3"/>
  <c r="F65" i="3"/>
  <c r="F17" i="3"/>
  <c r="F35" i="3"/>
  <c r="F18" i="3"/>
  <c r="AG70" i="3"/>
  <c r="F23" i="3"/>
  <c r="D20" i="5"/>
  <c r="AG23" i="3" l="1"/>
  <c r="AG17" i="3"/>
  <c r="AG30" i="3"/>
  <c r="F48" i="3"/>
  <c r="F40" i="3"/>
  <c r="AG54" i="3"/>
  <c r="AG33" i="3"/>
  <c r="AG25" i="3"/>
  <c r="AG56" i="3"/>
  <c r="AG65" i="3"/>
  <c r="AG24" i="3"/>
  <c r="F21" i="3"/>
  <c r="AG16" i="3"/>
  <c r="AG62" i="3"/>
  <c r="AG63" i="3"/>
  <c r="AG29" i="3"/>
  <c r="AG18" i="3"/>
  <c r="AG61" i="3"/>
  <c r="AG58" i="3"/>
  <c r="F26" i="3"/>
  <c r="F49" i="3"/>
  <c r="AG39" i="3"/>
  <c r="AG43" i="3"/>
  <c r="AG59" i="3"/>
  <c r="AG19" i="3"/>
  <c r="F20" i="3"/>
  <c r="AG35" i="3"/>
  <c r="D74" i="5"/>
  <c r="F52" i="3"/>
  <c r="F41" i="3"/>
  <c r="AG14" i="3"/>
  <c r="AG37" i="3"/>
  <c r="AG15" i="3"/>
  <c r="AG55" i="3"/>
  <c r="AG60" i="3"/>
  <c r="AG42" i="3"/>
  <c r="F74" i="3" l="1"/>
  <c r="AG26" i="3"/>
  <c r="AG21" i="3"/>
  <c r="AG48" i="3"/>
  <c r="AG20" i="3"/>
  <c r="AG41" i="3"/>
  <c r="AG52" i="3"/>
  <c r="AG49" i="3"/>
  <c r="AG40" i="3"/>
  <c r="S32" i="5" l="1"/>
  <c r="C78" i="5"/>
  <c r="C32" i="5"/>
  <c r="I32" i="3" l="1"/>
  <c r="S74" i="5"/>
  <c r="G75" i="8"/>
  <c r="C79" i="5"/>
  <c r="G31" i="8"/>
  <c r="C74" i="5"/>
  <c r="R78" i="5"/>
  <c r="R79" i="5" l="1"/>
  <c r="K75" i="8"/>
  <c r="G72" i="8"/>
  <c r="C81" i="5"/>
  <c r="G76" i="8"/>
  <c r="I74" i="3"/>
  <c r="AG32" i="3"/>
  <c r="AG74" i="3" l="1"/>
  <c r="G78" i="8"/>
  <c r="K76" i="8"/>
  <c r="R81" i="5"/>
  <c r="K78" i="8" l="1"/>
  <c r="Z14" i="5" l="1"/>
  <c r="Z22" i="5"/>
  <c r="L21" i="8" l="1"/>
  <c r="M21" i="8" s="1"/>
  <c r="AD22" i="5"/>
  <c r="AJ22" i="5" s="1"/>
  <c r="L13" i="8"/>
  <c r="AD14" i="5"/>
  <c r="M13" i="8" l="1"/>
  <c r="CD19" i="5" l="1"/>
  <c r="CF19" i="5" l="1"/>
  <c r="X18" i="8"/>
  <c r="Y18" i="8" l="1"/>
  <c r="CE60" i="5" l="1"/>
  <c r="CE19" i="5"/>
  <c r="S60" i="3" l="1"/>
  <c r="T60" i="3" s="1"/>
  <c r="CG60" i="5"/>
  <c r="S19" i="3"/>
  <c r="CG19" i="5"/>
  <c r="CE16" i="5"/>
  <c r="CE74" i="5" s="1"/>
  <c r="S16" i="3" l="1"/>
  <c r="T16" i="3" s="1"/>
  <c r="CG16" i="5"/>
  <c r="CG74" i="5" s="1"/>
  <c r="T19" i="3"/>
  <c r="T74" i="3" s="1"/>
  <c r="S74" i="3"/>
  <c r="G71" i="7" l="1"/>
  <c r="AJ69" i="8" l="1"/>
  <c r="I71" i="7"/>
  <c r="AK69" i="8" l="1"/>
  <c r="CD60" i="5" l="1"/>
  <c r="CF60" i="5" l="1"/>
  <c r="X59" i="8"/>
  <c r="Y59" i="8" l="1"/>
  <c r="G72" i="7" l="1"/>
  <c r="AJ70" i="8" l="1"/>
  <c r="I72" i="7"/>
  <c r="AK70" i="8" l="1"/>
  <c r="CD16" i="5" l="1"/>
  <c r="X15" i="8" l="1"/>
  <c r="CF16" i="5"/>
  <c r="CF74" i="5" s="1"/>
  <c r="CD74" i="5"/>
  <c r="Y15" i="8" l="1"/>
  <c r="Y72" i="8" s="1"/>
  <c r="X72" i="8"/>
  <c r="BO80" i="5" l="1"/>
  <c r="AG80" i="3"/>
  <c r="AI80" i="3" l="1"/>
  <c r="AG81" i="3"/>
  <c r="AI81" i="3" s="1"/>
  <c r="P80" i="3"/>
  <c r="BQ80" i="5"/>
  <c r="BO81" i="5"/>
  <c r="BQ81" i="5" s="1"/>
  <c r="Q80" i="3" l="1"/>
  <c r="P81" i="3"/>
  <c r="Q81" i="3" s="1"/>
  <c r="W14" i="6" l="1"/>
  <c r="AF13" i="8" l="1"/>
  <c r="Y14" i="6"/>
  <c r="Y74" i="6" s="1"/>
  <c r="W74" i="6"/>
  <c r="AG13" i="8" l="1"/>
  <c r="AG72" i="8" s="1"/>
  <c r="AF72" i="8"/>
  <c r="H71" i="7" l="1"/>
  <c r="AB71" i="3" l="1"/>
  <c r="J71" i="7"/>
  <c r="H72" i="7"/>
  <c r="AB72" i="3" l="1"/>
  <c r="J72" i="7"/>
  <c r="AC71" i="3"/>
  <c r="H27" i="7"/>
  <c r="H53" i="7"/>
  <c r="AB53" i="3" l="1"/>
  <c r="J53" i="7"/>
  <c r="J27" i="7"/>
  <c r="AB27" i="3"/>
  <c r="AC72" i="3"/>
  <c r="AC53" i="3" l="1"/>
  <c r="AC27" i="3"/>
  <c r="BL36" i="5" l="1"/>
  <c r="CB52" i="5" l="1"/>
  <c r="CB46" i="5"/>
  <c r="CB26" i="5"/>
  <c r="BL27" i="5"/>
  <c r="BL74" i="5" s="1"/>
  <c r="CB42" i="5"/>
  <c r="CB36" i="5"/>
  <c r="CB41" i="5"/>
  <c r="CB37" i="5"/>
  <c r="CB22" i="5"/>
  <c r="CB25" i="5"/>
  <c r="CB43" i="5"/>
  <c r="CB44" i="5"/>
  <c r="CB23" i="5"/>
  <c r="CB48" i="5"/>
  <c r="CB19" i="5"/>
  <c r="CB53" i="5"/>
  <c r="CB17" i="5"/>
  <c r="CB15" i="5"/>
  <c r="CB50" i="5"/>
  <c r="CB24" i="5"/>
  <c r="CB34" i="5"/>
  <c r="CC60" i="5"/>
  <c r="BM60" i="5" s="1"/>
  <c r="CB21" i="5"/>
  <c r="CB16" i="5"/>
  <c r="CB49" i="5"/>
  <c r="CB27" i="5"/>
  <c r="CB45" i="5"/>
  <c r="CB20" i="5"/>
  <c r="CB47" i="5"/>
  <c r="CB60" i="5"/>
  <c r="CB28" i="5"/>
  <c r="CB38" i="5" l="1"/>
  <c r="CB14" i="5"/>
  <c r="CB74" i="5" s="1"/>
  <c r="CC19" i="5"/>
  <c r="BM19" i="5" l="1"/>
  <c r="BM74" i="5" s="1"/>
  <c r="CC74" i="5"/>
  <c r="X73" i="6" l="1"/>
  <c r="X69" i="6"/>
  <c r="X71" i="6"/>
  <c r="X70" i="6"/>
  <c r="X68" i="6"/>
  <c r="X66" i="6"/>
  <c r="Y71" i="3" l="1"/>
  <c r="Z71" i="3" s="1"/>
  <c r="Z71" i="6"/>
  <c r="Y69" i="3"/>
  <c r="Z69" i="3" s="1"/>
  <c r="Z69" i="6"/>
  <c r="Y66" i="3"/>
  <c r="Z66" i="3" s="1"/>
  <c r="Z66" i="6"/>
  <c r="Y73" i="3"/>
  <c r="Z73" i="3" s="1"/>
  <c r="Z73" i="6"/>
  <c r="Y68" i="3"/>
  <c r="Z68" i="3" s="1"/>
  <c r="Z68" i="6"/>
  <c r="Y70" i="3"/>
  <c r="Z70" i="3" s="1"/>
  <c r="Z70" i="6"/>
  <c r="X63" i="6" l="1"/>
  <c r="Y63" i="3" l="1"/>
  <c r="Z63" i="3" s="1"/>
  <c r="Z63" i="6"/>
  <c r="G19" i="5" l="1"/>
  <c r="G17" i="5"/>
  <c r="G39" i="5"/>
  <c r="G54" i="5"/>
  <c r="G16" i="5"/>
  <c r="G50" i="5"/>
  <c r="G56" i="5"/>
  <c r="G51" i="5"/>
  <c r="G55" i="5"/>
  <c r="G33" i="5"/>
  <c r="G23" i="5"/>
  <c r="H54" i="8" l="1"/>
  <c r="I54" i="8" s="1"/>
  <c r="J55" i="5"/>
  <c r="N55" i="5" s="1"/>
  <c r="H15" i="8"/>
  <c r="I15" i="8" s="1"/>
  <c r="J16" i="5"/>
  <c r="N16" i="5" s="1"/>
  <c r="H38" i="8"/>
  <c r="I38" i="8" s="1"/>
  <c r="J39" i="5"/>
  <c r="N39" i="5" s="1"/>
  <c r="H32" i="8"/>
  <c r="I32" i="8" s="1"/>
  <c r="J33" i="5"/>
  <c r="N33" i="5" s="1"/>
  <c r="H55" i="8"/>
  <c r="I55" i="8" s="1"/>
  <c r="J56" i="5"/>
  <c r="N56" i="5" s="1"/>
  <c r="H50" i="8"/>
  <c r="I50" i="8" s="1"/>
  <c r="J51" i="5"/>
  <c r="N51" i="5" s="1"/>
  <c r="H16" i="8"/>
  <c r="I16" i="8" s="1"/>
  <c r="J17" i="5"/>
  <c r="N17" i="5" s="1"/>
  <c r="H22" i="8"/>
  <c r="I22" i="8" s="1"/>
  <c r="J23" i="5"/>
  <c r="N23" i="5" s="1"/>
  <c r="H49" i="8"/>
  <c r="I49" i="8" s="1"/>
  <c r="J50" i="5"/>
  <c r="N50" i="5" s="1"/>
  <c r="H53" i="8"/>
  <c r="I53" i="8" s="1"/>
  <c r="J54" i="5"/>
  <c r="N54" i="5" s="1"/>
  <c r="H18" i="8"/>
  <c r="I18" i="8" s="1"/>
  <c r="J19" i="5"/>
  <c r="N19" i="5" s="1"/>
  <c r="G61" i="5"/>
  <c r="G30" i="5"/>
  <c r="G18" i="5"/>
  <c r="G26" i="5"/>
  <c r="G35" i="5"/>
  <c r="G24" i="5"/>
  <c r="G60" i="5"/>
  <c r="G15" i="5"/>
  <c r="G29" i="5"/>
  <c r="G53" i="5"/>
  <c r="H34" i="8" l="1"/>
  <c r="I34" i="8" s="1"/>
  <c r="J35" i="5"/>
  <c r="N35" i="5" s="1"/>
  <c r="H29" i="8"/>
  <c r="I29" i="8" s="1"/>
  <c r="J30" i="5"/>
  <c r="N30" i="5" s="1"/>
  <c r="H14" i="8"/>
  <c r="I14" i="8" s="1"/>
  <c r="J15" i="5"/>
  <c r="H25" i="8"/>
  <c r="I25" i="8" s="1"/>
  <c r="J26" i="5"/>
  <c r="N26" i="5" s="1"/>
  <c r="H60" i="8"/>
  <c r="I60" i="8" s="1"/>
  <c r="J61" i="5"/>
  <c r="N61" i="5" s="1"/>
  <c r="H59" i="8"/>
  <c r="I59" i="8" s="1"/>
  <c r="J60" i="5"/>
  <c r="N60" i="5" s="1"/>
  <c r="H23" i="8"/>
  <c r="I23" i="8" s="1"/>
  <c r="J24" i="5"/>
  <c r="N24" i="5" s="1"/>
  <c r="H17" i="8"/>
  <c r="I17" i="8" s="1"/>
  <c r="J18" i="5"/>
  <c r="N18" i="5" s="1"/>
  <c r="H52" i="8"/>
  <c r="I52" i="8" s="1"/>
  <c r="J53" i="5"/>
  <c r="N53" i="5" s="1"/>
  <c r="H28" i="8"/>
  <c r="I28" i="8" s="1"/>
  <c r="J29" i="5"/>
  <c r="N29" i="5" s="1"/>
  <c r="G25" i="5"/>
  <c r="G22" i="5"/>
  <c r="G28" i="5"/>
  <c r="G37" i="5"/>
  <c r="G27" i="5"/>
  <c r="H26" i="8" l="1"/>
  <c r="I26" i="8" s="1"/>
  <c r="J27" i="5"/>
  <c r="N27" i="5" s="1"/>
  <c r="H36" i="8"/>
  <c r="I36" i="8" s="1"/>
  <c r="J37" i="5"/>
  <c r="N37" i="5" s="1"/>
  <c r="H24" i="8"/>
  <c r="I24" i="8" s="1"/>
  <c r="J25" i="5"/>
  <c r="N25" i="5" s="1"/>
  <c r="H21" i="8"/>
  <c r="I21" i="8" s="1"/>
  <c r="J22" i="5"/>
  <c r="N22" i="5" s="1"/>
  <c r="H27" i="8"/>
  <c r="I27" i="8" s="1"/>
  <c r="J28" i="5"/>
  <c r="N28" i="5" s="1"/>
  <c r="G54" i="7" l="1"/>
  <c r="G39" i="7"/>
  <c r="G30" i="7"/>
  <c r="G32" i="7"/>
  <c r="G18" i="7"/>
  <c r="G37" i="7"/>
  <c r="G29" i="7"/>
  <c r="G35" i="7"/>
  <c r="G24" i="7"/>
  <c r="G33" i="7"/>
  <c r="G59" i="7"/>
  <c r="AJ38" i="8" l="1"/>
  <c r="AK38" i="8" s="1"/>
  <c r="I39" i="7"/>
  <c r="AJ32" i="8"/>
  <c r="AK32" i="8" s="1"/>
  <c r="I33" i="7"/>
  <c r="AJ34" i="8"/>
  <c r="AK34" i="8" s="1"/>
  <c r="I35" i="7"/>
  <c r="AJ36" i="8"/>
  <c r="AK36" i="8" s="1"/>
  <c r="I37" i="7"/>
  <c r="AJ58" i="8"/>
  <c r="AK58" i="8" s="1"/>
  <c r="I59" i="7"/>
  <c r="I24" i="7"/>
  <c r="AJ23" i="8"/>
  <c r="AK23" i="8" s="1"/>
  <c r="AJ17" i="8"/>
  <c r="AK17" i="8" s="1"/>
  <c r="I18" i="7"/>
  <c r="AJ29" i="8"/>
  <c r="AK29" i="8" s="1"/>
  <c r="I30" i="7"/>
  <c r="AJ53" i="8"/>
  <c r="AK53" i="8" s="1"/>
  <c r="I54" i="7"/>
  <c r="I29" i="7"/>
  <c r="AJ28" i="8"/>
  <c r="AK28" i="8" s="1"/>
  <c r="AJ31" i="8"/>
  <c r="AK31" i="8" s="1"/>
  <c r="I32" i="7"/>
  <c r="G60" i="7" l="1"/>
  <c r="AJ59" i="8" l="1"/>
  <c r="AK59" i="8" s="1"/>
  <c r="I60" i="7"/>
  <c r="X72" i="6" l="1"/>
  <c r="Y72" i="3" l="1"/>
  <c r="Z72" i="3" s="1"/>
  <c r="Z72" i="6"/>
  <c r="X59" i="6" l="1"/>
  <c r="Z59" i="6" l="1"/>
  <c r="Y59" i="3"/>
  <c r="Z59" i="3" s="1"/>
  <c r="X44" i="6"/>
  <c r="X45" i="6"/>
  <c r="X43" i="6"/>
  <c r="X52" i="6"/>
  <c r="X22" i="6"/>
  <c r="X17" i="6"/>
  <c r="X21" i="6"/>
  <c r="X23" i="6"/>
  <c r="X37" i="6"/>
  <c r="X41" i="6"/>
  <c r="X19" i="6"/>
  <c r="X24" i="6"/>
  <c r="X16" i="6"/>
  <c r="X38" i="6"/>
  <c r="X53" i="6"/>
  <c r="Y19" i="3" l="1"/>
  <c r="Z19" i="3" s="1"/>
  <c r="Z19" i="6"/>
  <c r="Y41" i="3"/>
  <c r="Z41" i="3" s="1"/>
  <c r="Z41" i="6"/>
  <c r="Y53" i="3"/>
  <c r="Z53" i="3" s="1"/>
  <c r="Z53" i="6"/>
  <c r="Y22" i="3"/>
  <c r="Z22" i="3" s="1"/>
  <c r="Z22" i="6"/>
  <c r="Y37" i="3"/>
  <c r="Z37" i="3" s="1"/>
  <c r="Z37" i="6"/>
  <c r="Y52" i="3"/>
  <c r="Z52" i="3" s="1"/>
  <c r="Z52" i="6"/>
  <c r="Y24" i="3"/>
  <c r="Z24" i="3" s="1"/>
  <c r="Z24" i="6"/>
  <c r="Y23" i="3"/>
  <c r="Z23" i="3" s="1"/>
  <c r="Z23" i="6"/>
  <c r="Y43" i="3"/>
  <c r="Z43" i="3" s="1"/>
  <c r="Z43" i="6"/>
  <c r="Y17" i="3"/>
  <c r="Z17" i="3" s="1"/>
  <c r="Z17" i="6"/>
  <c r="Y38" i="3"/>
  <c r="Z38" i="3" s="1"/>
  <c r="Z38" i="6"/>
  <c r="Z16" i="6"/>
  <c r="Y16" i="3"/>
  <c r="Z16" i="3" s="1"/>
  <c r="Y21" i="3"/>
  <c r="Z21" i="3" s="1"/>
  <c r="Z21" i="6"/>
  <c r="Y45" i="3"/>
  <c r="Z45" i="3" s="1"/>
  <c r="Z45" i="6"/>
  <c r="Y44" i="3"/>
  <c r="Z44" i="3" s="1"/>
  <c r="Z44" i="6"/>
  <c r="X15" i="6"/>
  <c r="G55" i="7"/>
  <c r="X34" i="6"/>
  <c r="X50" i="6"/>
  <c r="X36" i="6"/>
  <c r="X51" i="6"/>
  <c r="X40" i="6"/>
  <c r="X47" i="6"/>
  <c r="X42" i="6"/>
  <c r="X48" i="6"/>
  <c r="X58" i="6"/>
  <c r="X60" i="6"/>
  <c r="X64" i="6"/>
  <c r="Y64" i="3" s="1"/>
  <c r="Z64" i="3" s="1"/>
  <c r="X55" i="6"/>
  <c r="X56" i="6"/>
  <c r="X61" i="6"/>
  <c r="X65" i="6"/>
  <c r="X54" i="6"/>
  <c r="X49" i="6"/>
  <c r="X62" i="6"/>
  <c r="X46" i="6"/>
  <c r="X26" i="6"/>
  <c r="X18" i="6"/>
  <c r="X32" i="6"/>
  <c r="X25" i="6"/>
  <c r="X35" i="6"/>
  <c r="X30" i="6"/>
  <c r="X29" i="6"/>
  <c r="X27" i="6"/>
  <c r="X39" i="6"/>
  <c r="X33" i="6"/>
  <c r="X20" i="6"/>
  <c r="Y46" i="3" l="1"/>
  <c r="Z46" i="3" s="1"/>
  <c r="Z46" i="6"/>
  <c r="Y48" i="3"/>
  <c r="Z48" i="3" s="1"/>
  <c r="Z48" i="6"/>
  <c r="Y29" i="3"/>
  <c r="Z29" i="3" s="1"/>
  <c r="Z29" i="6"/>
  <c r="Y18" i="3"/>
  <c r="Z18" i="3" s="1"/>
  <c r="Z18" i="6"/>
  <c r="Y62" i="3"/>
  <c r="Z62" i="3" s="1"/>
  <c r="Z62" i="6"/>
  <c r="Y55" i="3"/>
  <c r="Z55" i="3" s="1"/>
  <c r="Z55" i="6"/>
  <c r="Y42" i="3"/>
  <c r="Z42" i="3" s="1"/>
  <c r="Z42" i="6"/>
  <c r="Y34" i="3"/>
  <c r="Z34" i="3" s="1"/>
  <c r="Z34" i="6"/>
  <c r="Y27" i="3"/>
  <c r="Z27" i="3" s="1"/>
  <c r="Z27" i="6"/>
  <c r="Y26" i="3"/>
  <c r="Z26" i="3" s="1"/>
  <c r="Z26" i="6"/>
  <c r="Y47" i="3"/>
  <c r="Z47" i="3" s="1"/>
  <c r="Z47" i="6"/>
  <c r="Y60" i="3"/>
  <c r="Z60" i="3" s="1"/>
  <c r="Z60" i="6"/>
  <c r="Y40" i="3"/>
  <c r="Z40" i="3" s="1"/>
  <c r="Z40" i="6"/>
  <c r="AJ54" i="8"/>
  <c r="AK54" i="8" s="1"/>
  <c r="I55" i="7"/>
  <c r="Y30" i="3"/>
  <c r="Z30" i="3" s="1"/>
  <c r="Z30" i="6"/>
  <c r="Y49" i="3"/>
  <c r="Z49" i="3" s="1"/>
  <c r="Z49" i="6"/>
  <c r="Y35" i="3"/>
  <c r="Z35" i="3" s="1"/>
  <c r="Z35" i="6"/>
  <c r="Y33" i="3"/>
  <c r="Z33" i="3" s="1"/>
  <c r="Z33" i="6"/>
  <c r="Y25" i="3"/>
  <c r="Z25" i="3" s="1"/>
  <c r="Z25" i="6"/>
  <c r="Y65" i="3"/>
  <c r="Z65" i="3" s="1"/>
  <c r="Z65" i="6"/>
  <c r="Y58" i="3"/>
  <c r="Z58" i="3" s="1"/>
  <c r="Z58" i="6"/>
  <c r="Y51" i="3"/>
  <c r="Z51" i="3" s="1"/>
  <c r="Z51" i="6"/>
  <c r="Y15" i="3"/>
  <c r="Z15" i="6"/>
  <c r="Y56" i="3"/>
  <c r="Z56" i="3" s="1"/>
  <c r="Z56" i="6"/>
  <c r="Y50" i="3"/>
  <c r="Z50" i="3" s="1"/>
  <c r="Z50" i="6"/>
  <c r="Y20" i="3"/>
  <c r="Z20" i="3" s="1"/>
  <c r="Z20" i="6"/>
  <c r="Y54" i="3"/>
  <c r="Z54" i="3" s="1"/>
  <c r="Z54" i="6"/>
  <c r="Y39" i="3"/>
  <c r="Z39" i="3" s="1"/>
  <c r="Z39" i="6"/>
  <c r="Y32" i="3"/>
  <c r="Z32" i="3" s="1"/>
  <c r="Z32" i="6"/>
  <c r="Y61" i="3"/>
  <c r="Z61" i="3" s="1"/>
  <c r="Z61" i="6"/>
  <c r="Y36" i="3"/>
  <c r="Z36" i="3" s="1"/>
  <c r="Z36" i="6"/>
  <c r="X28" i="6"/>
  <c r="X74" i="6" s="1"/>
  <c r="Y28" i="3" l="1"/>
  <c r="Z28" i="3" s="1"/>
  <c r="Z28" i="6"/>
  <c r="Z74" i="6" s="1"/>
  <c r="Z15" i="3"/>
  <c r="Y74" i="3"/>
  <c r="Z74" i="3" l="1"/>
  <c r="G28" i="7" l="1"/>
  <c r="AJ27" i="8" l="1"/>
  <c r="AK27" i="8" s="1"/>
  <c r="I28" i="7"/>
  <c r="G27" i="7"/>
  <c r="AJ26" i="8" l="1"/>
  <c r="AK26" i="8" s="1"/>
  <c r="I27" i="7"/>
  <c r="G56" i="7" l="1"/>
  <c r="AJ55" i="8" l="1"/>
  <c r="AK55" i="8" s="1"/>
  <c r="I56" i="7"/>
  <c r="G21" i="7" l="1"/>
  <c r="G49" i="7"/>
  <c r="G15" i="7"/>
  <c r="G44" i="7"/>
  <c r="G25" i="7"/>
  <c r="G41" i="7"/>
  <c r="G38" i="7"/>
  <c r="G42" i="7"/>
  <c r="G19" i="7"/>
  <c r="G43" i="7"/>
  <c r="G51" i="7"/>
  <c r="G46" i="7"/>
  <c r="G26" i="7"/>
  <c r="G50" i="7"/>
  <c r="I43" i="7" l="1"/>
  <c r="AJ42" i="8"/>
  <c r="AK42" i="8" s="1"/>
  <c r="I26" i="7"/>
  <c r="AJ25" i="8"/>
  <c r="AK25" i="8" s="1"/>
  <c r="I38" i="7"/>
  <c r="AJ37" i="8"/>
  <c r="AK37" i="8" s="1"/>
  <c r="AJ45" i="8"/>
  <c r="AK45" i="8" s="1"/>
  <c r="I46" i="7"/>
  <c r="AJ18" i="8"/>
  <c r="AK18" i="8" s="1"/>
  <c r="I19" i="7"/>
  <c r="I41" i="7"/>
  <c r="AJ40" i="8"/>
  <c r="AK40" i="8" s="1"/>
  <c r="AJ14" i="8"/>
  <c r="I15" i="7"/>
  <c r="AJ20" i="8"/>
  <c r="AK20" i="8" s="1"/>
  <c r="I21" i="7"/>
  <c r="I44" i="7"/>
  <c r="AJ43" i="8"/>
  <c r="AK43" i="8" s="1"/>
  <c r="AJ49" i="8"/>
  <c r="AK49" i="8" s="1"/>
  <c r="I50" i="7"/>
  <c r="AJ50" i="8"/>
  <c r="AK50" i="8" s="1"/>
  <c r="I51" i="7"/>
  <c r="AJ41" i="8"/>
  <c r="AK41" i="8" s="1"/>
  <c r="I42" i="7"/>
  <c r="AJ24" i="8"/>
  <c r="AK24" i="8" s="1"/>
  <c r="I25" i="7"/>
  <c r="I49" i="7"/>
  <c r="AJ48" i="8"/>
  <c r="AK48" i="8" s="1"/>
  <c r="G34" i="7"/>
  <c r="G48" i="7"/>
  <c r="G45" i="7"/>
  <c r="G23" i="7"/>
  <c r="G47" i="7"/>
  <c r="G52" i="7"/>
  <c r="G22" i="7"/>
  <c r="AJ46" i="8" l="1"/>
  <c r="AK46" i="8" s="1"/>
  <c r="I47" i="7"/>
  <c r="I34" i="7"/>
  <c r="AJ33" i="8"/>
  <c r="AK33" i="8" s="1"/>
  <c r="I23" i="7"/>
  <c r="AJ22" i="8"/>
  <c r="AK22" i="8" s="1"/>
  <c r="I45" i="7"/>
  <c r="AJ44" i="8"/>
  <c r="AK44" i="8" s="1"/>
  <c r="I48" i="7"/>
  <c r="AJ47" i="8"/>
  <c r="AK47" i="8" s="1"/>
  <c r="AJ21" i="8"/>
  <c r="AK21" i="8" s="1"/>
  <c r="I22" i="7"/>
  <c r="AJ51" i="8"/>
  <c r="AK51" i="8" s="1"/>
  <c r="I52" i="7"/>
  <c r="AK14" i="8"/>
  <c r="G17" i="7" l="1"/>
  <c r="AJ16" i="8" l="1"/>
  <c r="AK16" i="8" s="1"/>
  <c r="I17" i="7"/>
  <c r="G52" i="6" l="1"/>
  <c r="G42" i="6"/>
  <c r="I52" i="6" l="1"/>
  <c r="AB51" i="8"/>
  <c r="AC51" i="8" s="1"/>
  <c r="AB41" i="8"/>
  <c r="AC41" i="8" s="1"/>
  <c r="I42" i="6"/>
  <c r="G47" i="6"/>
  <c r="AB46" i="8" l="1"/>
  <c r="AC46" i="8" s="1"/>
  <c r="I47" i="6"/>
  <c r="G50" i="6" l="1"/>
  <c r="AB49" i="8" l="1"/>
  <c r="AC49" i="8" s="1"/>
  <c r="I50" i="6"/>
  <c r="G40" i="7" l="1"/>
  <c r="I40" i="7" l="1"/>
  <c r="AJ39" i="8"/>
  <c r="AK39" i="8" s="1"/>
  <c r="G36" i="7"/>
  <c r="AJ35" i="8" l="1"/>
  <c r="AK35" i="8" s="1"/>
  <c r="I36" i="7"/>
  <c r="G58" i="7" l="1"/>
  <c r="AJ57" i="8" l="1"/>
  <c r="AK57" i="8" s="1"/>
  <c r="I58" i="7"/>
  <c r="G20" i="7" l="1"/>
  <c r="AJ19" i="8" l="1"/>
  <c r="AK19" i="8" s="1"/>
  <c r="I20" i="7"/>
  <c r="H73" i="6" l="1"/>
  <c r="G49" i="6"/>
  <c r="V73" i="3" l="1"/>
  <c r="W73" i="3" s="1"/>
  <c r="J73" i="6"/>
  <c r="AB48" i="8"/>
  <c r="AC48" i="8" s="1"/>
  <c r="I49" i="6"/>
  <c r="H66" i="6"/>
  <c r="H68" i="6"/>
  <c r="H70" i="6"/>
  <c r="H72" i="6"/>
  <c r="H69" i="6"/>
  <c r="H71" i="6"/>
  <c r="H63" i="6"/>
  <c r="H58" i="6"/>
  <c r="H28" i="6"/>
  <c r="H27" i="6"/>
  <c r="H30" i="6"/>
  <c r="H25" i="6"/>
  <c r="H62" i="6"/>
  <c r="H35" i="6"/>
  <c r="H29" i="6"/>
  <c r="H26" i="6"/>
  <c r="H64" i="6"/>
  <c r="H53" i="6"/>
  <c r="H65" i="6"/>
  <c r="H20" i="6"/>
  <c r="H59" i="6"/>
  <c r="H33" i="6"/>
  <c r="H61" i="6"/>
  <c r="H18" i="6"/>
  <c r="H32" i="6"/>
  <c r="H56" i="6"/>
  <c r="H54" i="6"/>
  <c r="G45" i="6"/>
  <c r="G43" i="6"/>
  <c r="G48" i="6"/>
  <c r="G40" i="6"/>
  <c r="G44" i="6"/>
  <c r="G39" i="6"/>
  <c r="G34" i="6"/>
  <c r="G51" i="6"/>
  <c r="G46" i="6"/>
  <c r="G41" i="6"/>
  <c r="V25" i="3" l="1"/>
  <c r="W25" i="3" s="1"/>
  <c r="J25" i="6"/>
  <c r="AB33" i="8"/>
  <c r="AC33" i="8" s="1"/>
  <c r="I34" i="6"/>
  <c r="V59" i="3"/>
  <c r="W59" i="3" s="1"/>
  <c r="J59" i="6"/>
  <c r="V69" i="3"/>
  <c r="W69" i="3" s="1"/>
  <c r="J69" i="6"/>
  <c r="V33" i="3"/>
  <c r="W33" i="3" s="1"/>
  <c r="J33" i="6"/>
  <c r="V64" i="3"/>
  <c r="W64" i="3" s="1"/>
  <c r="J64" i="6"/>
  <c r="AB44" i="8"/>
  <c r="AC44" i="8" s="1"/>
  <c r="I45" i="6"/>
  <c r="K4" i="6" s="1"/>
  <c r="V56" i="3"/>
  <c r="W56" i="3" s="1"/>
  <c r="J56" i="6"/>
  <c r="V20" i="3"/>
  <c r="W20" i="3" s="1"/>
  <c r="J20" i="6"/>
  <c r="V26" i="3"/>
  <c r="W26" i="3" s="1"/>
  <c r="J26" i="6"/>
  <c r="V27" i="3"/>
  <c r="W27" i="3" s="1"/>
  <c r="J27" i="6"/>
  <c r="AB40" i="8"/>
  <c r="AC40" i="8" s="1"/>
  <c r="I41" i="6"/>
  <c r="V72" i="3"/>
  <c r="W72" i="3" s="1"/>
  <c r="J72" i="6"/>
  <c r="I46" i="6"/>
  <c r="AB45" i="8"/>
  <c r="AC45" i="8" s="1"/>
  <c r="I48" i="6"/>
  <c r="AB47" i="8"/>
  <c r="AC47" i="8" s="1"/>
  <c r="V54" i="3"/>
  <c r="W54" i="3" s="1"/>
  <c r="J54" i="6"/>
  <c r="V30" i="3"/>
  <c r="W30" i="3" s="1"/>
  <c r="J30" i="6"/>
  <c r="I51" i="6"/>
  <c r="AB50" i="8"/>
  <c r="AC50" i="8" s="1"/>
  <c r="V18" i="3"/>
  <c r="W18" i="3" s="1"/>
  <c r="J18" i="6"/>
  <c r="V35" i="3"/>
  <c r="W35" i="3" s="1"/>
  <c r="J35" i="6"/>
  <c r="V58" i="3"/>
  <c r="W58" i="3" s="1"/>
  <c r="J58" i="6"/>
  <c r="V70" i="3"/>
  <c r="W70" i="3" s="1"/>
  <c r="J70" i="6"/>
  <c r="I44" i="6"/>
  <c r="AB43" i="8"/>
  <c r="AC43" i="8" s="1"/>
  <c r="I43" i="6"/>
  <c r="AB42" i="8"/>
  <c r="AC42" i="8" s="1"/>
  <c r="V32" i="3"/>
  <c r="W32" i="3" s="1"/>
  <c r="J32" i="6"/>
  <c r="V29" i="3"/>
  <c r="W29" i="3" s="1"/>
  <c r="J29" i="6"/>
  <c r="V28" i="3"/>
  <c r="W28" i="3" s="1"/>
  <c r="J28" i="6"/>
  <c r="AB38" i="8"/>
  <c r="AC38" i="8" s="1"/>
  <c r="I39" i="6"/>
  <c r="I40" i="6"/>
  <c r="AB39" i="8"/>
  <c r="AC39" i="8" s="1"/>
  <c r="V61" i="3"/>
  <c r="W61" i="3" s="1"/>
  <c r="J61" i="6"/>
  <c r="V65" i="3"/>
  <c r="W65" i="3" s="1"/>
  <c r="J65" i="6"/>
  <c r="V62" i="3"/>
  <c r="W62" i="3" s="1"/>
  <c r="J62" i="6"/>
  <c r="V63" i="3"/>
  <c r="W63" i="3" s="1"/>
  <c r="J63" i="6"/>
  <c r="V68" i="3"/>
  <c r="W68" i="3" s="1"/>
  <c r="J68" i="6"/>
  <c r="V53" i="3"/>
  <c r="W53" i="3" s="1"/>
  <c r="J53" i="6"/>
  <c r="V71" i="3"/>
  <c r="W71" i="3" s="1"/>
  <c r="J71" i="6"/>
  <c r="V66" i="3"/>
  <c r="W66" i="3" s="1"/>
  <c r="J66" i="6"/>
  <c r="G15" i="6"/>
  <c r="G60" i="6"/>
  <c r="G22" i="6" l="1"/>
  <c r="AB59" i="8"/>
  <c r="AC59" i="8" s="1"/>
  <c r="I60" i="6"/>
  <c r="G25" i="6"/>
  <c r="I15" i="6"/>
  <c r="AB14" i="8"/>
  <c r="AC14" i="8" s="1"/>
  <c r="G28" i="6"/>
  <c r="G17" i="6"/>
  <c r="G24" i="6"/>
  <c r="G27" i="6"/>
  <c r="G37" i="6"/>
  <c r="G19" i="6"/>
  <c r="G38" i="6"/>
  <c r="G21" i="6"/>
  <c r="G26" i="6"/>
  <c r="G20" i="6"/>
  <c r="G36" i="6"/>
  <c r="G16" i="6"/>
  <c r="G53" i="6"/>
  <c r="I22" i="6" l="1"/>
  <c r="AB21" i="8"/>
  <c r="AC21" i="8" s="1"/>
  <c r="I37" i="6"/>
  <c r="AB36" i="8"/>
  <c r="AC36" i="8" s="1"/>
  <c r="AB35" i="8"/>
  <c r="AC35" i="8" s="1"/>
  <c r="I36" i="6"/>
  <c r="I16" i="6"/>
  <c r="AB15" i="8"/>
  <c r="AC15" i="8" s="1"/>
  <c r="AB52" i="8"/>
  <c r="AC52" i="8" s="1"/>
  <c r="I53" i="6"/>
  <c r="AB19" i="8"/>
  <c r="AC19" i="8" s="1"/>
  <c r="I20" i="6"/>
  <c r="AB20" i="8"/>
  <c r="AC20" i="8" s="1"/>
  <c r="I21" i="6"/>
  <c r="AB27" i="8"/>
  <c r="AC27" i="8" s="1"/>
  <c r="I28" i="6"/>
  <c r="AB37" i="8"/>
  <c r="AC37" i="8" s="1"/>
  <c r="I38" i="6"/>
  <c r="AB25" i="8"/>
  <c r="AC25" i="8" s="1"/>
  <c r="I26" i="6"/>
  <c r="AB18" i="8"/>
  <c r="AC18" i="8" s="1"/>
  <c r="I19" i="6"/>
  <c r="I27" i="6"/>
  <c r="AB26" i="8"/>
  <c r="AC26" i="8" s="1"/>
  <c r="I17" i="6"/>
  <c r="AB16" i="8"/>
  <c r="AC16" i="8" s="1"/>
  <c r="I25" i="6"/>
  <c r="AB24" i="8"/>
  <c r="AC24" i="8" s="1"/>
  <c r="AB23" i="8"/>
  <c r="AC23" i="8" s="1"/>
  <c r="I24" i="6"/>
  <c r="G14" i="5" l="1"/>
  <c r="H13" i="8" l="1"/>
  <c r="J14" i="5"/>
  <c r="G21" i="5"/>
  <c r="G38" i="5"/>
  <c r="H37" i="8" l="1"/>
  <c r="I37" i="8" s="1"/>
  <c r="J38" i="5"/>
  <c r="N38" i="5" s="1"/>
  <c r="H20" i="8"/>
  <c r="I20" i="8" s="1"/>
  <c r="J21" i="5"/>
  <c r="N21" i="5" s="1"/>
  <c r="I13" i="8"/>
  <c r="Z73" i="5" l="1"/>
  <c r="L71" i="8" l="1"/>
  <c r="M71" i="8" s="1"/>
  <c r="AD73" i="5"/>
  <c r="Z28" i="5"/>
  <c r="Z41" i="5"/>
  <c r="Z49" i="5"/>
  <c r="Z48" i="5"/>
  <c r="Z37" i="5"/>
  <c r="Z38" i="5"/>
  <c r="Z16" i="5"/>
  <c r="Z27" i="5"/>
  <c r="Z30" i="5"/>
  <c r="Z45" i="5"/>
  <c r="Z15" i="5"/>
  <c r="Z26" i="5"/>
  <c r="Z21" i="5"/>
  <c r="Z50" i="5"/>
  <c r="Z29" i="5"/>
  <c r="Z34" i="5"/>
  <c r="Z52" i="5"/>
  <c r="Z36" i="5"/>
  <c r="Z25" i="5"/>
  <c r="Z60" i="5"/>
  <c r="Z46" i="5"/>
  <c r="Z40" i="5"/>
  <c r="Z43" i="5"/>
  <c r="Z35" i="5"/>
  <c r="Z44" i="5"/>
  <c r="Z51" i="5"/>
  <c r="Z23" i="5"/>
  <c r="Z53" i="5"/>
  <c r="Z42" i="5"/>
  <c r="Z47" i="5"/>
  <c r="Z17" i="5"/>
  <c r="Z18" i="5"/>
  <c r="L16" i="8" l="1"/>
  <c r="M16" i="8" s="1"/>
  <c r="AD17" i="5"/>
  <c r="AJ17" i="5" s="1"/>
  <c r="AD42" i="5"/>
  <c r="AJ42" i="5" s="1"/>
  <c r="L41" i="8"/>
  <c r="M41" i="8" s="1"/>
  <c r="AD52" i="5"/>
  <c r="AJ52" i="5" s="1"/>
  <c r="L51" i="8"/>
  <c r="M51" i="8" s="1"/>
  <c r="AD45" i="5"/>
  <c r="AJ45" i="5" s="1"/>
  <c r="L44" i="8"/>
  <c r="M44" i="8" s="1"/>
  <c r="L26" i="8"/>
  <c r="M26" i="8" s="1"/>
  <c r="AD27" i="5"/>
  <c r="AJ27" i="5" s="1"/>
  <c r="L27" i="8"/>
  <c r="M27" i="8" s="1"/>
  <c r="AD28" i="5"/>
  <c r="AJ28" i="5" s="1"/>
  <c r="L17" i="8"/>
  <c r="M17" i="8" s="1"/>
  <c r="AD18" i="5"/>
  <c r="AJ18" i="5" s="1"/>
  <c r="L59" i="8"/>
  <c r="M59" i="8" s="1"/>
  <c r="AD60" i="5"/>
  <c r="AD38" i="5"/>
  <c r="AJ38" i="5" s="1"/>
  <c r="L37" i="8"/>
  <c r="M37" i="8" s="1"/>
  <c r="AD37" i="5"/>
  <c r="AJ37" i="5" s="1"/>
  <c r="L36" i="8"/>
  <c r="M36" i="8" s="1"/>
  <c r="L48" i="8"/>
  <c r="M48" i="8" s="1"/>
  <c r="AD49" i="5"/>
  <c r="AJ49" i="5" s="1"/>
  <c r="L46" i="8"/>
  <c r="M46" i="8" s="1"/>
  <c r="AD47" i="5"/>
  <c r="AJ47" i="5" s="1"/>
  <c r="L50" i="8"/>
  <c r="M50" i="8" s="1"/>
  <c r="AD51" i="5"/>
  <c r="AJ51" i="5" s="1"/>
  <c r="L43" i="8"/>
  <c r="M43" i="8" s="1"/>
  <c r="AD44" i="5"/>
  <c r="AJ44" i="5" s="1"/>
  <c r="L24" i="8"/>
  <c r="M24" i="8" s="1"/>
  <c r="AD25" i="5"/>
  <c r="AJ25" i="5" s="1"/>
  <c r="L35" i="8"/>
  <c r="M35" i="8" s="1"/>
  <c r="AD36" i="5"/>
  <c r="AJ36" i="5" s="1"/>
  <c r="L33" i="8"/>
  <c r="M33" i="8" s="1"/>
  <c r="AD34" i="5"/>
  <c r="AJ34" i="5" s="1"/>
  <c r="L29" i="8"/>
  <c r="M29" i="8" s="1"/>
  <c r="AD30" i="5"/>
  <c r="AJ30" i="5" s="1"/>
  <c r="L52" i="8"/>
  <c r="M52" i="8" s="1"/>
  <c r="AD53" i="5"/>
  <c r="AJ53" i="5" s="1"/>
  <c r="AD43" i="5"/>
  <c r="AJ43" i="5" s="1"/>
  <c r="L42" i="8"/>
  <c r="M42" i="8" s="1"/>
  <c r="AD46" i="5"/>
  <c r="AJ46" i="5" s="1"/>
  <c r="L45" i="8"/>
  <c r="M45" i="8" s="1"/>
  <c r="AD50" i="5"/>
  <c r="AJ50" i="5" s="1"/>
  <c r="L49" i="8"/>
  <c r="M49" i="8" s="1"/>
  <c r="L20" i="8"/>
  <c r="M20" i="8" s="1"/>
  <c r="AD21" i="5"/>
  <c r="AJ21" i="5" s="1"/>
  <c r="AD15" i="5"/>
  <c r="L14" i="8"/>
  <c r="L47" i="8"/>
  <c r="M47" i="8" s="1"/>
  <c r="AD48" i="5"/>
  <c r="AJ48" i="5" s="1"/>
  <c r="AD41" i="5"/>
  <c r="AJ41" i="5" s="1"/>
  <c r="L40" i="8"/>
  <c r="M40" i="8" s="1"/>
  <c r="L22" i="8"/>
  <c r="M22" i="8" s="1"/>
  <c r="AD23" i="5"/>
  <c r="AJ23" i="5" s="1"/>
  <c r="AD29" i="5"/>
  <c r="AJ29" i="5" s="1"/>
  <c r="L28" i="8"/>
  <c r="M28" i="8" s="1"/>
  <c r="AD16" i="5"/>
  <c r="L15" i="8"/>
  <c r="M15" i="8" s="1"/>
  <c r="AD35" i="5"/>
  <c r="AJ35" i="5" s="1"/>
  <c r="L34" i="8"/>
  <c r="M34" i="8" s="1"/>
  <c r="L39" i="8"/>
  <c r="M39" i="8" s="1"/>
  <c r="AD40" i="5"/>
  <c r="AJ40" i="5" s="1"/>
  <c r="L25" i="8"/>
  <c r="M25" i="8" s="1"/>
  <c r="AD26" i="5"/>
  <c r="AJ26" i="5" s="1"/>
  <c r="AX15" i="5"/>
  <c r="AJ15" i="5" l="1"/>
  <c r="P14" i="8"/>
  <c r="AZ15" i="5"/>
  <c r="AZ74" i="5" s="1"/>
  <c r="AX74" i="5"/>
  <c r="M14" i="8"/>
  <c r="AX78" i="5"/>
  <c r="P75" i="8" l="1"/>
  <c r="AZ78" i="5"/>
  <c r="AX79" i="5"/>
  <c r="Q14" i="8"/>
  <c r="Q72" i="8" s="1"/>
  <c r="P72" i="8"/>
  <c r="AZ79" i="5" l="1"/>
  <c r="AX81" i="5"/>
  <c r="AZ81" i="5" s="1"/>
  <c r="Q75" i="8"/>
  <c r="P76" i="8"/>
  <c r="P78" i="8" l="1"/>
  <c r="Q78" i="8" s="1"/>
  <c r="Q76" i="8"/>
  <c r="BN15" i="5" l="1"/>
  <c r="BN73" i="5"/>
  <c r="T71" i="8" l="1"/>
  <c r="U71" i="8" s="1"/>
  <c r="BP73" i="5"/>
  <c r="T14" i="8"/>
  <c r="BP15" i="5"/>
  <c r="BN17" i="5"/>
  <c r="BN78" i="5"/>
  <c r="U14" i="8" l="1"/>
  <c r="T75" i="8"/>
  <c r="BP78" i="5"/>
  <c r="BN79" i="5"/>
  <c r="T16" i="8"/>
  <c r="U16" i="8" s="1"/>
  <c r="BP17" i="5"/>
  <c r="BP74" i="5" s="1"/>
  <c r="BN74" i="5"/>
  <c r="G20" i="5"/>
  <c r="T72" i="8" l="1"/>
  <c r="U72" i="8"/>
  <c r="H19" i="8"/>
  <c r="J20" i="5"/>
  <c r="BP79" i="5"/>
  <c r="BN81" i="5"/>
  <c r="BP81" i="5" s="1"/>
  <c r="U75" i="8"/>
  <c r="T76" i="8"/>
  <c r="N20" i="5" l="1"/>
  <c r="T78" i="8"/>
  <c r="U78" i="8" s="1"/>
  <c r="U76" i="8"/>
  <c r="I19" i="8"/>
  <c r="Z20" i="5" l="1"/>
  <c r="L19" i="8" l="1"/>
  <c r="AD20" i="5"/>
  <c r="Z74" i="5"/>
  <c r="AJ20" i="5" l="1"/>
  <c r="AJ74" i="5" s="1"/>
  <c r="AD74" i="5"/>
  <c r="M19" i="8"/>
  <c r="M72" i="8" s="1"/>
  <c r="L72" i="8"/>
  <c r="G53" i="7" l="1"/>
  <c r="AJ52" i="8" l="1"/>
  <c r="AK52" i="8" s="1"/>
  <c r="I53" i="7"/>
  <c r="G16" i="7" l="1"/>
  <c r="G78" i="7"/>
  <c r="I78" i="7" l="1"/>
  <c r="AJ75" i="8"/>
  <c r="G79" i="7"/>
  <c r="AJ15" i="8"/>
  <c r="I16" i="7"/>
  <c r="I74" i="7" s="1"/>
  <c r="G74" i="7"/>
  <c r="AK15" i="8" l="1"/>
  <c r="AK72" i="8" s="1"/>
  <c r="AJ72" i="8"/>
  <c r="I79" i="7"/>
  <c r="G81" i="7"/>
  <c r="I81" i="7" s="1"/>
  <c r="AK75" i="8"/>
  <c r="AJ76" i="8"/>
  <c r="AJ78" i="8" l="1"/>
  <c r="AK78" i="8" s="1"/>
  <c r="AK76" i="8"/>
  <c r="G14" i="6" l="1"/>
  <c r="AB13" i="8" l="1"/>
  <c r="I14" i="6"/>
  <c r="I74" i="6" s="1"/>
  <c r="G74" i="6"/>
  <c r="AB72" i="8" l="1"/>
  <c r="AC13" i="8"/>
  <c r="AC72" i="8" s="1"/>
  <c r="H55" i="6"/>
  <c r="V55" i="3" l="1"/>
  <c r="W55" i="3" s="1"/>
  <c r="J55" i="6"/>
  <c r="AY70" i="5" l="1"/>
  <c r="AY73" i="5"/>
  <c r="AY59" i="5"/>
  <c r="AY72" i="5"/>
  <c r="AY64" i="5"/>
  <c r="AY69" i="5"/>
  <c r="AY62" i="5"/>
  <c r="AY71" i="5"/>
  <c r="AY67" i="5"/>
  <c r="AY58" i="5"/>
  <c r="AY66" i="5"/>
  <c r="M72" i="3" l="1"/>
  <c r="N72" i="3" s="1"/>
  <c r="BA72" i="5"/>
  <c r="BA67" i="5"/>
  <c r="M67" i="3"/>
  <c r="N67" i="3" s="1"/>
  <c r="BA62" i="5"/>
  <c r="M62" i="3"/>
  <c r="N62" i="3" s="1"/>
  <c r="BA59" i="5"/>
  <c r="M59" i="3"/>
  <c r="N59" i="3" s="1"/>
  <c r="BA73" i="5"/>
  <c r="M73" i="3"/>
  <c r="N73" i="3" s="1"/>
  <c r="M66" i="3"/>
  <c r="N66" i="3" s="1"/>
  <c r="BA66" i="5"/>
  <c r="BA69" i="5"/>
  <c r="M69" i="3"/>
  <c r="N69" i="3" s="1"/>
  <c r="M70" i="3"/>
  <c r="N70" i="3" s="1"/>
  <c r="BA70" i="5"/>
  <c r="M71" i="3"/>
  <c r="N71" i="3" s="1"/>
  <c r="BA71" i="5"/>
  <c r="BA58" i="5"/>
  <c r="M58" i="3"/>
  <c r="N58" i="3" s="1"/>
  <c r="M64" i="3"/>
  <c r="N64" i="3" s="1"/>
  <c r="BA64" i="5"/>
  <c r="AY68" i="5"/>
  <c r="M68" i="3" l="1"/>
  <c r="N68" i="3" s="1"/>
  <c r="BA68" i="5"/>
  <c r="H39" i="6" l="1"/>
  <c r="V39" i="3" l="1"/>
  <c r="W39" i="3" s="1"/>
  <c r="J39" i="6"/>
  <c r="H21" i="6" l="1"/>
  <c r="V21" i="3" l="1"/>
  <c r="W21" i="3" s="1"/>
  <c r="J21" i="6"/>
  <c r="BO67" i="5" l="1"/>
  <c r="BO72" i="5"/>
  <c r="BO69" i="5"/>
  <c r="BO70" i="5"/>
  <c r="BO62" i="5"/>
  <c r="BO73" i="5"/>
  <c r="BO64" i="5"/>
  <c r="BO66" i="5"/>
  <c r="BO68" i="5"/>
  <c r="BO71" i="5"/>
  <c r="BO59" i="5"/>
  <c r="BO58" i="5"/>
  <c r="P72" i="3" l="1"/>
  <c r="Q72" i="3" s="1"/>
  <c r="BQ72" i="5"/>
  <c r="BQ70" i="5"/>
  <c r="P70" i="3"/>
  <c r="Q70" i="3" s="1"/>
  <c r="BQ66" i="5"/>
  <c r="P66" i="3"/>
  <c r="Q66" i="3" s="1"/>
  <c r="P64" i="3"/>
  <c r="Q64" i="3" s="1"/>
  <c r="BQ64" i="5"/>
  <c r="BQ62" i="5"/>
  <c r="P62" i="3"/>
  <c r="Q62" i="3" s="1"/>
  <c r="P71" i="3"/>
  <c r="Q71" i="3" s="1"/>
  <c r="BQ71" i="5"/>
  <c r="BQ58" i="5"/>
  <c r="P58" i="3"/>
  <c r="Q58" i="3" s="1"/>
  <c r="P69" i="3"/>
  <c r="Q69" i="3" s="1"/>
  <c r="BQ69" i="5"/>
  <c r="P67" i="3"/>
  <c r="Q67" i="3" s="1"/>
  <c r="BQ67" i="5"/>
  <c r="P59" i="3"/>
  <c r="Q59" i="3" s="1"/>
  <c r="BQ59" i="5"/>
  <c r="P68" i="3"/>
  <c r="Q68" i="3" s="1"/>
  <c r="BQ68" i="5"/>
  <c r="P73" i="3"/>
  <c r="Q73" i="3" s="1"/>
  <c r="BQ73" i="5"/>
  <c r="H47" i="4" l="1"/>
  <c r="D47" i="3" l="1"/>
  <c r="J47" i="4"/>
  <c r="H49" i="4"/>
  <c r="H44" i="4"/>
  <c r="H43" i="4"/>
  <c r="H48" i="4"/>
  <c r="H41" i="4"/>
  <c r="H33" i="4"/>
  <c r="H45" i="4"/>
  <c r="H46" i="4"/>
  <c r="H36" i="4"/>
  <c r="H50" i="4"/>
  <c r="H40" i="4"/>
  <c r="H42" i="4"/>
  <c r="H52" i="4"/>
  <c r="D48" i="3" l="1"/>
  <c r="J48" i="4"/>
  <c r="D50" i="3"/>
  <c r="J50" i="4"/>
  <c r="D52" i="3"/>
  <c r="J52" i="4"/>
  <c r="J36" i="4"/>
  <c r="D36" i="3"/>
  <c r="J33" i="4"/>
  <c r="D33" i="3"/>
  <c r="D49" i="3"/>
  <c r="J49" i="4"/>
  <c r="D44" i="3"/>
  <c r="J44" i="4"/>
  <c r="J42" i="4"/>
  <c r="D42" i="3"/>
  <c r="D41" i="3"/>
  <c r="J41" i="4"/>
  <c r="D45" i="3"/>
  <c r="J45" i="4"/>
  <c r="D40" i="3"/>
  <c r="J40" i="4"/>
  <c r="D46" i="3"/>
  <c r="J46" i="4"/>
  <c r="J43" i="4"/>
  <c r="D43" i="3"/>
  <c r="E47" i="3"/>
  <c r="H32" i="4"/>
  <c r="E46" i="3" l="1"/>
  <c r="E41" i="3"/>
  <c r="E49" i="3"/>
  <c r="E52" i="3"/>
  <c r="E42" i="3"/>
  <c r="E33" i="3"/>
  <c r="E40" i="3"/>
  <c r="E50" i="3"/>
  <c r="D32" i="3"/>
  <c r="J32" i="4"/>
  <c r="E43" i="3"/>
  <c r="E36" i="3"/>
  <c r="E45" i="3"/>
  <c r="E44" i="3"/>
  <c r="E48" i="3"/>
  <c r="E32" i="3" l="1"/>
  <c r="BO65" i="5" l="1"/>
  <c r="AY32" i="5"/>
  <c r="BO61" i="5"/>
  <c r="BO33" i="5"/>
  <c r="BO63" i="5"/>
  <c r="BO56" i="5"/>
  <c r="BO32" i="5"/>
  <c r="AY16" i="5"/>
  <c r="AY56" i="5"/>
  <c r="AY39" i="5"/>
  <c r="AY54" i="5"/>
  <c r="AY65" i="5"/>
  <c r="AY63" i="5"/>
  <c r="AY55" i="5"/>
  <c r="AY33" i="5"/>
  <c r="AY61" i="5"/>
  <c r="M16" i="3" l="1"/>
  <c r="N16" i="3" s="1"/>
  <c r="BA16" i="5"/>
  <c r="P33" i="3"/>
  <c r="Q33" i="3" s="1"/>
  <c r="BQ33" i="5"/>
  <c r="BA32" i="5"/>
  <c r="M32" i="3"/>
  <c r="N32" i="3" s="1"/>
  <c r="M55" i="3"/>
  <c r="N55" i="3" s="1"/>
  <c r="BA55" i="5"/>
  <c r="M39" i="3"/>
  <c r="N39" i="3" s="1"/>
  <c r="BA39" i="5"/>
  <c r="P56" i="3"/>
  <c r="Q56" i="3" s="1"/>
  <c r="BQ56" i="5"/>
  <c r="P61" i="3"/>
  <c r="Q61" i="3" s="1"/>
  <c r="BQ61" i="5"/>
  <c r="P65" i="3"/>
  <c r="Q65" i="3" s="1"/>
  <c r="BQ65" i="5"/>
  <c r="BA33" i="5"/>
  <c r="M33" i="3"/>
  <c r="N33" i="3" s="1"/>
  <c r="P63" i="3"/>
  <c r="Q63" i="3" s="1"/>
  <c r="BQ63" i="5"/>
  <c r="M63" i="3"/>
  <c r="N63" i="3" s="1"/>
  <c r="BA63" i="5"/>
  <c r="M56" i="3"/>
  <c r="N56" i="3" s="1"/>
  <c r="BA56" i="5"/>
  <c r="M61" i="3"/>
  <c r="N61" i="3" s="1"/>
  <c r="BA61" i="5"/>
  <c r="M65" i="3"/>
  <c r="N65" i="3" s="1"/>
  <c r="BA65" i="5"/>
  <c r="M54" i="3"/>
  <c r="N54" i="3" s="1"/>
  <c r="BA54" i="5"/>
  <c r="P32" i="3"/>
  <c r="Q32" i="3" s="1"/>
  <c r="BQ32" i="5"/>
  <c r="BO24" i="5"/>
  <c r="BO39" i="5"/>
  <c r="BO55" i="5"/>
  <c r="AA61" i="5"/>
  <c r="AY53" i="5"/>
  <c r="AY18" i="5"/>
  <c r="AY23" i="5"/>
  <c r="AY27" i="5"/>
  <c r="AY29" i="5"/>
  <c r="AY37" i="5"/>
  <c r="AY28" i="5"/>
  <c r="AY35" i="5"/>
  <c r="AY30" i="5"/>
  <c r="BO54" i="5"/>
  <c r="BO25" i="5"/>
  <c r="AA65" i="5"/>
  <c r="BO26" i="5"/>
  <c r="BO19" i="5"/>
  <c r="AA55" i="5" l="1"/>
  <c r="AA54" i="5"/>
  <c r="BA35" i="5"/>
  <c r="M35" i="3"/>
  <c r="N35" i="3" s="1"/>
  <c r="M18" i="3"/>
  <c r="N18" i="3" s="1"/>
  <c r="BA18" i="5"/>
  <c r="AY14" i="5"/>
  <c r="AA63" i="5"/>
  <c r="BO50" i="5"/>
  <c r="AY38" i="5"/>
  <c r="BA53" i="5"/>
  <c r="M53" i="3"/>
  <c r="N53" i="3" s="1"/>
  <c r="BQ39" i="5"/>
  <c r="P39" i="3"/>
  <c r="Q39" i="3" s="1"/>
  <c r="BO15" i="5"/>
  <c r="AY34" i="5"/>
  <c r="BQ25" i="5"/>
  <c r="P25" i="3"/>
  <c r="Q25" i="3" s="1"/>
  <c r="M28" i="3"/>
  <c r="N28" i="3" s="1"/>
  <c r="BA28" i="5"/>
  <c r="AY46" i="5"/>
  <c r="P19" i="3"/>
  <c r="Q19" i="3" s="1"/>
  <c r="BQ19" i="5"/>
  <c r="AY48" i="5"/>
  <c r="J65" i="3"/>
  <c r="K65" i="3" s="1"/>
  <c r="AE65" i="5"/>
  <c r="AK65" i="5" s="1"/>
  <c r="M29" i="3"/>
  <c r="N29" i="3" s="1"/>
  <c r="BA29" i="5"/>
  <c r="J61" i="3"/>
  <c r="K61" i="3" s="1"/>
  <c r="AE61" i="5"/>
  <c r="AK61" i="5" s="1"/>
  <c r="BQ55" i="5"/>
  <c r="P55" i="3"/>
  <c r="Q55" i="3" s="1"/>
  <c r="AA33" i="5"/>
  <c r="AA39" i="5"/>
  <c r="AY45" i="5"/>
  <c r="BO44" i="5"/>
  <c r="P54" i="3"/>
  <c r="Q54" i="3" s="1"/>
  <c r="BQ54" i="5"/>
  <c r="AY22" i="5"/>
  <c r="M27" i="3"/>
  <c r="N27" i="3" s="1"/>
  <c r="BA27" i="5"/>
  <c r="BO47" i="5"/>
  <c r="BO41" i="5"/>
  <c r="AY41" i="5"/>
  <c r="P26" i="3"/>
  <c r="Q26" i="3" s="1"/>
  <c r="BQ26" i="5"/>
  <c r="BA30" i="5"/>
  <c r="M30" i="3"/>
  <c r="N30" i="3" s="1"/>
  <c r="M37" i="3"/>
  <c r="N37" i="3" s="1"/>
  <c r="BA37" i="5"/>
  <c r="M23" i="3"/>
  <c r="N23" i="3" s="1"/>
  <c r="BA23" i="5"/>
  <c r="AY21" i="5"/>
  <c r="BO34" i="5"/>
  <c r="BO42" i="5"/>
  <c r="AA56" i="5"/>
  <c r="P24" i="3"/>
  <c r="Q24" i="3" s="1"/>
  <c r="BQ24" i="5"/>
  <c r="AA15" i="5"/>
  <c r="AA24" i="5"/>
  <c r="AA60" i="5"/>
  <c r="AA19" i="5"/>
  <c r="BO28" i="5"/>
  <c r="BO35" i="5"/>
  <c r="BO45" i="5"/>
  <c r="BO21" i="5"/>
  <c r="BO49" i="5"/>
  <c r="BO18" i="5"/>
  <c r="AA42" i="5"/>
  <c r="AA40" i="5"/>
  <c r="BO60" i="5"/>
  <c r="AA45" i="5"/>
  <c r="BO51" i="5"/>
  <c r="BO53" i="5"/>
  <c r="H50" i="7"/>
  <c r="BO16" i="5"/>
  <c r="BO43" i="5"/>
  <c r="AY26" i="5"/>
  <c r="BO36" i="5"/>
  <c r="BO38" i="5"/>
  <c r="H16" i="6"/>
  <c r="BO30" i="5"/>
  <c r="AA52" i="5"/>
  <c r="BO40" i="5"/>
  <c r="AA48" i="5"/>
  <c r="BO17" i="5"/>
  <c r="AA44" i="5"/>
  <c r="AA46" i="5"/>
  <c r="AA49" i="5"/>
  <c r="BO48" i="5"/>
  <c r="BO23" i="5"/>
  <c r="BO20" i="5"/>
  <c r="BO29" i="5"/>
  <c r="BO14" i="5"/>
  <c r="BO52" i="5"/>
  <c r="BO27" i="5"/>
  <c r="BO46" i="5"/>
  <c r="AA66" i="5"/>
  <c r="AY47" i="5"/>
  <c r="H36" i="7"/>
  <c r="H22" i="7"/>
  <c r="AY20" i="5"/>
  <c r="AA68" i="5"/>
  <c r="AA21" i="5"/>
  <c r="BO37" i="5"/>
  <c r="H48" i="7"/>
  <c r="AY40" i="5"/>
  <c r="AA70" i="5"/>
  <c r="H23" i="7"/>
  <c r="H49" i="7"/>
  <c r="AY50" i="5"/>
  <c r="AY25" i="5"/>
  <c r="H45" i="7"/>
  <c r="AA73" i="5"/>
  <c r="H21" i="7"/>
  <c r="AY49" i="5"/>
  <c r="H43" i="7"/>
  <c r="AA67" i="5"/>
  <c r="AA62" i="5"/>
  <c r="AY15" i="5"/>
  <c r="AY51" i="5"/>
  <c r="H47" i="7"/>
  <c r="H44" i="7"/>
  <c r="AY52" i="5"/>
  <c r="AA58" i="5"/>
  <c r="H52" i="7"/>
  <c r="AA69" i="5"/>
  <c r="AA71" i="5"/>
  <c r="AA17" i="5"/>
  <c r="H28" i="7"/>
  <c r="AY24" i="5"/>
  <c r="AY44" i="5"/>
  <c r="AA72" i="5"/>
  <c r="H42" i="7"/>
  <c r="AA59" i="5"/>
  <c r="AY36" i="5"/>
  <c r="H38" i="7"/>
  <c r="AY42" i="5"/>
  <c r="AA64" i="5"/>
  <c r="J64" i="3" s="1"/>
  <c r="K64" i="3" s="1"/>
  <c r="AY43" i="5"/>
  <c r="AB38" i="3" l="1"/>
  <c r="AC38" i="3" s="1"/>
  <c r="J38" i="7"/>
  <c r="J69" i="3"/>
  <c r="K69" i="3" s="1"/>
  <c r="AE69" i="5"/>
  <c r="M51" i="3"/>
  <c r="N51" i="3" s="1"/>
  <c r="BA51" i="5"/>
  <c r="M49" i="3"/>
  <c r="N49" i="3" s="1"/>
  <c r="BA49" i="5"/>
  <c r="J73" i="3"/>
  <c r="K73" i="3" s="1"/>
  <c r="AE73" i="5"/>
  <c r="BA50" i="5"/>
  <c r="M50" i="3"/>
  <c r="N50" i="3" s="1"/>
  <c r="J70" i="3"/>
  <c r="K70" i="3" s="1"/>
  <c r="AE70" i="5"/>
  <c r="BA20" i="5"/>
  <c r="M20" i="3"/>
  <c r="N20" i="3" s="1"/>
  <c r="P14" i="3"/>
  <c r="BQ14" i="5"/>
  <c r="BO74" i="5"/>
  <c r="BO82" i="5" s="1"/>
  <c r="P23" i="3"/>
  <c r="Q23" i="3" s="1"/>
  <c r="BQ23" i="5"/>
  <c r="BQ48" i="5"/>
  <c r="BU7" i="5" s="1"/>
  <c r="BV7" i="5" s="1"/>
  <c r="P48" i="3"/>
  <c r="Q48" i="3" s="1"/>
  <c r="J46" i="3"/>
  <c r="K46" i="3" s="1"/>
  <c r="AE46" i="5"/>
  <c r="AK46" i="5" s="1"/>
  <c r="P36" i="3"/>
  <c r="Q36" i="3" s="1"/>
  <c r="BQ36" i="5"/>
  <c r="M41" i="3"/>
  <c r="N41" i="3" s="1"/>
  <c r="BA41" i="5"/>
  <c r="M22" i="3"/>
  <c r="N22" i="3" s="1"/>
  <c r="BA22" i="5"/>
  <c r="AY17" i="5"/>
  <c r="AB44" i="3"/>
  <c r="AC44" i="3" s="1"/>
  <c r="J44" i="7"/>
  <c r="M25" i="3"/>
  <c r="N25" i="3" s="1"/>
  <c r="BA25" i="5"/>
  <c r="M40" i="3"/>
  <c r="N40" i="3" s="1"/>
  <c r="BA40" i="5"/>
  <c r="P46" i="3"/>
  <c r="Q46" i="3" s="1"/>
  <c r="BQ46" i="5"/>
  <c r="J44" i="3"/>
  <c r="K44" i="3" s="1"/>
  <c r="AE44" i="5"/>
  <c r="AK44" i="5" s="1"/>
  <c r="BQ38" i="5"/>
  <c r="P38" i="3"/>
  <c r="Q38" i="3" s="1"/>
  <c r="P16" i="3"/>
  <c r="Q16" i="3" s="1"/>
  <c r="BQ16" i="5"/>
  <c r="BQ35" i="5"/>
  <c r="P35" i="3"/>
  <c r="Q35" i="3" s="1"/>
  <c r="P28" i="3"/>
  <c r="Q28" i="3" s="1"/>
  <c r="BQ28" i="5"/>
  <c r="J19" i="3"/>
  <c r="K19" i="3" s="1"/>
  <c r="AE19" i="5"/>
  <c r="AK19" i="5" s="1"/>
  <c r="BQ47" i="5"/>
  <c r="P47" i="3"/>
  <c r="Q47" i="3" s="1"/>
  <c r="J39" i="3"/>
  <c r="K39" i="3" s="1"/>
  <c r="AE39" i="5"/>
  <c r="AK39" i="5" s="1"/>
  <c r="M48" i="3"/>
  <c r="N48" i="3" s="1"/>
  <c r="BA48" i="5"/>
  <c r="AY60" i="5"/>
  <c r="P15" i="3"/>
  <c r="Q15" i="3" s="1"/>
  <c r="BQ15" i="5"/>
  <c r="J59" i="3"/>
  <c r="K59" i="3" s="1"/>
  <c r="AE59" i="5"/>
  <c r="AK59" i="5" s="1"/>
  <c r="BA36" i="5"/>
  <c r="M36" i="3"/>
  <c r="N36" i="3" s="1"/>
  <c r="AB23" i="3"/>
  <c r="AC23" i="3" s="1"/>
  <c r="J23" i="7"/>
  <c r="J21" i="3"/>
  <c r="K21" i="3" s="1"/>
  <c r="AE21" i="5"/>
  <c r="AK21" i="5" s="1"/>
  <c r="AB22" i="3"/>
  <c r="AC22" i="3" s="1"/>
  <c r="J22" i="7"/>
  <c r="J66" i="3"/>
  <c r="K66" i="3" s="1"/>
  <c r="AE66" i="5"/>
  <c r="J52" i="3"/>
  <c r="K52" i="3" s="1"/>
  <c r="AE52" i="5"/>
  <c r="AK52" i="5" s="1"/>
  <c r="P30" i="3"/>
  <c r="Q30" i="3" s="1"/>
  <c r="BQ30" i="5"/>
  <c r="P53" i="3"/>
  <c r="Q53" i="3" s="1"/>
  <c r="BQ53" i="5"/>
  <c r="J60" i="3"/>
  <c r="K60" i="3" s="1"/>
  <c r="AE60" i="5"/>
  <c r="J56" i="3"/>
  <c r="K56" i="3" s="1"/>
  <c r="AE56" i="5"/>
  <c r="AK56" i="5" s="1"/>
  <c r="BQ34" i="5"/>
  <c r="BW34" i="5" s="1"/>
  <c r="BW74" i="5" s="1"/>
  <c r="P34" i="3"/>
  <c r="Q34" i="3" s="1"/>
  <c r="BA34" i="5"/>
  <c r="M34" i="3"/>
  <c r="N34" i="3" s="1"/>
  <c r="M14" i="3"/>
  <c r="BA14" i="5"/>
  <c r="BA24" i="5"/>
  <c r="M24" i="3"/>
  <c r="N24" i="3" s="1"/>
  <c r="AB42" i="3"/>
  <c r="AC42" i="3" s="1"/>
  <c r="J42" i="7"/>
  <c r="J72" i="3"/>
  <c r="K72" i="3" s="1"/>
  <c r="AE72" i="5"/>
  <c r="AB28" i="3"/>
  <c r="AC28" i="3" s="1"/>
  <c r="J28" i="7"/>
  <c r="AB47" i="3"/>
  <c r="AC47" i="3" s="1"/>
  <c r="J47" i="7"/>
  <c r="J62" i="3"/>
  <c r="K62" i="3" s="1"/>
  <c r="AE62" i="5"/>
  <c r="AK62" i="5" s="1"/>
  <c r="J67" i="3"/>
  <c r="K67" i="3" s="1"/>
  <c r="AE67" i="5"/>
  <c r="AB48" i="3"/>
  <c r="AC48" i="3" s="1"/>
  <c r="J48" i="7"/>
  <c r="J68" i="3"/>
  <c r="K68" i="3" s="1"/>
  <c r="AE68" i="5"/>
  <c r="P27" i="3"/>
  <c r="Q27" i="3" s="1"/>
  <c r="BQ27" i="5"/>
  <c r="P29" i="3"/>
  <c r="Q29" i="3" s="1"/>
  <c r="BQ29" i="5"/>
  <c r="P17" i="3"/>
  <c r="Q17" i="3" s="1"/>
  <c r="BQ17" i="5"/>
  <c r="M26" i="3"/>
  <c r="N26" i="3" s="1"/>
  <c r="BA26" i="5"/>
  <c r="BQ51" i="5"/>
  <c r="P51" i="3"/>
  <c r="Q51" i="3" s="1"/>
  <c r="P60" i="3"/>
  <c r="Q60" i="3" s="1"/>
  <c r="BQ60" i="5"/>
  <c r="M38" i="3"/>
  <c r="N38" i="3" s="1"/>
  <c r="BA38" i="5"/>
  <c r="J71" i="3"/>
  <c r="K71" i="3" s="1"/>
  <c r="AE71" i="5"/>
  <c r="M43" i="3"/>
  <c r="N43" i="3" s="1"/>
  <c r="BA43" i="5"/>
  <c r="M42" i="3"/>
  <c r="N42" i="3" s="1"/>
  <c r="BA42" i="5"/>
  <c r="J17" i="3"/>
  <c r="K17" i="3" s="1"/>
  <c r="AE17" i="5"/>
  <c r="AK17" i="5" s="1"/>
  <c r="AB52" i="3"/>
  <c r="AC52" i="3" s="1"/>
  <c r="J52" i="7"/>
  <c r="AB43" i="3"/>
  <c r="AC43" i="3" s="1"/>
  <c r="J43" i="7"/>
  <c r="AB21" i="3"/>
  <c r="AC21" i="3" s="1"/>
  <c r="J21" i="7"/>
  <c r="AB49" i="3"/>
  <c r="AC49" i="3" s="1"/>
  <c r="J49" i="7"/>
  <c r="AB36" i="3"/>
  <c r="AC36" i="3" s="1"/>
  <c r="J36" i="7"/>
  <c r="P20" i="3"/>
  <c r="Q20" i="3" s="1"/>
  <c r="BQ20" i="5"/>
  <c r="V16" i="3"/>
  <c r="W16" i="3" s="1"/>
  <c r="J16" i="6"/>
  <c r="AE45" i="5"/>
  <c r="AK45" i="5" s="1"/>
  <c r="J45" i="3"/>
  <c r="K45" i="3" s="1"/>
  <c r="AE40" i="5"/>
  <c r="AK40" i="5" s="1"/>
  <c r="J40" i="3"/>
  <c r="K40" i="3" s="1"/>
  <c r="BQ18" i="5"/>
  <c r="P18" i="3"/>
  <c r="Q18" i="3" s="1"/>
  <c r="P21" i="3"/>
  <c r="Q21" i="3" s="1"/>
  <c r="BQ21" i="5"/>
  <c r="J24" i="3"/>
  <c r="K24" i="3" s="1"/>
  <c r="AE24" i="5"/>
  <c r="AK24" i="5" s="1"/>
  <c r="P42" i="3"/>
  <c r="Q42" i="3" s="1"/>
  <c r="BQ42" i="5"/>
  <c r="BA21" i="5"/>
  <c r="M21" i="3"/>
  <c r="N21" i="3" s="1"/>
  <c r="BQ44" i="5"/>
  <c r="P44" i="3"/>
  <c r="Q44" i="3" s="1"/>
  <c r="M45" i="3"/>
  <c r="N45" i="3" s="1"/>
  <c r="BA45" i="5"/>
  <c r="AY19" i="5"/>
  <c r="J33" i="3"/>
  <c r="K33" i="3" s="1"/>
  <c r="AE33" i="5"/>
  <c r="AK33" i="5" s="1"/>
  <c r="J63" i="3"/>
  <c r="K63" i="3" s="1"/>
  <c r="AE63" i="5"/>
  <c r="AK63" i="5" s="1"/>
  <c r="M44" i="3"/>
  <c r="N44" i="3" s="1"/>
  <c r="BA44" i="5"/>
  <c r="J58" i="3"/>
  <c r="K58" i="3" s="1"/>
  <c r="AE58" i="5"/>
  <c r="AK58" i="5" s="1"/>
  <c r="BA52" i="5"/>
  <c r="M52" i="3"/>
  <c r="N52" i="3" s="1"/>
  <c r="BA15" i="5"/>
  <c r="M15" i="3"/>
  <c r="N15" i="3" s="1"/>
  <c r="AB45" i="3"/>
  <c r="AC45" i="3" s="1"/>
  <c r="J45" i="7"/>
  <c r="BQ37" i="5"/>
  <c r="P37" i="3"/>
  <c r="Q37" i="3" s="1"/>
  <c r="M47" i="3"/>
  <c r="N47" i="3" s="1"/>
  <c r="BA47" i="5"/>
  <c r="BQ52" i="5"/>
  <c r="P52" i="3"/>
  <c r="Q52" i="3" s="1"/>
  <c r="J49" i="3"/>
  <c r="K49" i="3" s="1"/>
  <c r="AE49" i="5"/>
  <c r="AK49" i="5" s="1"/>
  <c r="J48" i="3"/>
  <c r="K48" i="3" s="1"/>
  <c r="AE48" i="5"/>
  <c r="AK48" i="5" s="1"/>
  <c r="P40" i="3"/>
  <c r="Q40" i="3" s="1"/>
  <c r="BQ40" i="5"/>
  <c r="BQ43" i="5"/>
  <c r="P43" i="3"/>
  <c r="Q43" i="3" s="1"/>
  <c r="AB50" i="3"/>
  <c r="AC50" i="3" s="1"/>
  <c r="J50" i="7"/>
  <c r="AE42" i="5"/>
  <c r="AK42" i="5" s="1"/>
  <c r="J42" i="3"/>
  <c r="K42" i="3" s="1"/>
  <c r="BQ49" i="5"/>
  <c r="P49" i="3"/>
  <c r="Q49" i="3" s="1"/>
  <c r="P45" i="3"/>
  <c r="Q45" i="3" s="1"/>
  <c r="BQ45" i="5"/>
  <c r="J15" i="3"/>
  <c r="AE15" i="5"/>
  <c r="P41" i="3"/>
  <c r="Q41" i="3" s="1"/>
  <c r="BQ41" i="5"/>
  <c r="M46" i="3"/>
  <c r="N46" i="3" s="1"/>
  <c r="BA46" i="5"/>
  <c r="BQ50" i="5"/>
  <c r="P50" i="3"/>
  <c r="Q50" i="3" s="1"/>
  <c r="J54" i="3"/>
  <c r="K54" i="3" s="1"/>
  <c r="AE54" i="5"/>
  <c r="AK54" i="5" s="1"/>
  <c r="J55" i="3"/>
  <c r="K55" i="3" s="1"/>
  <c r="AE55" i="5"/>
  <c r="AK55" i="5" s="1"/>
  <c r="AA47" i="5"/>
  <c r="AA37" i="5"/>
  <c r="H51" i="7"/>
  <c r="AA38" i="5"/>
  <c r="AA30" i="5"/>
  <c r="AA29" i="5"/>
  <c r="AA50" i="5"/>
  <c r="AA35" i="5"/>
  <c r="AA18" i="5"/>
  <c r="AA26" i="5"/>
  <c r="AA34" i="5"/>
  <c r="AA36" i="5"/>
  <c r="AA41" i="5"/>
  <c r="AA23" i="5"/>
  <c r="AA27" i="5"/>
  <c r="AA43" i="5"/>
  <c r="AA20" i="5"/>
  <c r="AA25" i="5"/>
  <c r="AA28" i="5"/>
  <c r="AA51" i="5"/>
  <c r="J28" i="3" l="1"/>
  <c r="K28" i="3" s="1"/>
  <c r="AE28" i="5"/>
  <c r="AK28" i="5" s="1"/>
  <c r="J23" i="3"/>
  <c r="K23" i="3" s="1"/>
  <c r="AE23" i="5"/>
  <c r="AK23" i="5" s="1"/>
  <c r="J36" i="3"/>
  <c r="K36" i="3" s="1"/>
  <c r="AE36" i="5"/>
  <c r="AK36" i="5" s="1"/>
  <c r="AE35" i="5"/>
  <c r="AK35" i="5" s="1"/>
  <c r="J35" i="3"/>
  <c r="K35" i="3" s="1"/>
  <c r="AB51" i="3"/>
  <c r="AC51" i="3" s="1"/>
  <c r="J51" i="7"/>
  <c r="J47" i="3"/>
  <c r="K47" i="3" s="1"/>
  <c r="AE47" i="5"/>
  <c r="AK47" i="5" s="1"/>
  <c r="BQ74" i="5"/>
  <c r="BQ82" i="5" s="1"/>
  <c r="J25" i="3"/>
  <c r="K25" i="3" s="1"/>
  <c r="AE25" i="5"/>
  <c r="AK25" i="5" s="1"/>
  <c r="J38" i="3"/>
  <c r="K38" i="3" s="1"/>
  <c r="AE38" i="5"/>
  <c r="AK38" i="5" s="1"/>
  <c r="Q14" i="3"/>
  <c r="Q74" i="3" s="1"/>
  <c r="P74" i="3"/>
  <c r="J51" i="3"/>
  <c r="K51" i="3" s="1"/>
  <c r="AE51" i="5"/>
  <c r="AK51" i="5" s="1"/>
  <c r="J20" i="3"/>
  <c r="K20" i="3" s="1"/>
  <c r="AE20" i="5"/>
  <c r="AK20" i="5" s="1"/>
  <c r="J27" i="3"/>
  <c r="K27" i="3" s="1"/>
  <c r="AE27" i="5"/>
  <c r="AK27" i="5" s="1"/>
  <c r="AE29" i="5"/>
  <c r="AK29" i="5" s="1"/>
  <c r="J29" i="3"/>
  <c r="K29" i="3" s="1"/>
  <c r="AK15" i="5"/>
  <c r="BA60" i="5"/>
  <c r="M60" i="3"/>
  <c r="N60" i="3" s="1"/>
  <c r="J43" i="3"/>
  <c r="K43" i="3" s="1"/>
  <c r="AE43" i="5"/>
  <c r="AK43" i="5" s="1"/>
  <c r="J41" i="3"/>
  <c r="K41" i="3" s="1"/>
  <c r="AE41" i="5"/>
  <c r="AK41" i="5" s="1"/>
  <c r="J34" i="3"/>
  <c r="K34" i="3" s="1"/>
  <c r="AE34" i="5"/>
  <c r="AK34" i="5" s="1"/>
  <c r="J26" i="3"/>
  <c r="K26" i="3" s="1"/>
  <c r="AE26" i="5"/>
  <c r="AK26" i="5" s="1"/>
  <c r="J37" i="3"/>
  <c r="K37" i="3" s="1"/>
  <c r="AE37" i="5"/>
  <c r="AK37" i="5" s="1"/>
  <c r="K15" i="3"/>
  <c r="M19" i="3"/>
  <c r="N19" i="3" s="1"/>
  <c r="BA19" i="5"/>
  <c r="AY74" i="5"/>
  <c r="J18" i="3"/>
  <c r="K18" i="3" s="1"/>
  <c r="AE18" i="5"/>
  <c r="AK18" i="5" s="1"/>
  <c r="J30" i="3"/>
  <c r="K30" i="3" s="1"/>
  <c r="AE30" i="5"/>
  <c r="AK30" i="5" s="1"/>
  <c r="J50" i="3"/>
  <c r="K50" i="3" s="1"/>
  <c r="AE50" i="5"/>
  <c r="AK50" i="5" s="1"/>
  <c r="N14" i="3"/>
  <c r="M17" i="3"/>
  <c r="N17" i="3" s="1"/>
  <c r="BA17" i="5"/>
  <c r="BA74" i="5"/>
  <c r="H61" i="7"/>
  <c r="N74" i="3" l="1"/>
  <c r="AB61" i="3"/>
  <c r="AC61" i="3" s="1"/>
  <c r="J61" i="7"/>
  <c r="M74" i="3"/>
  <c r="H60" i="7"/>
  <c r="H56" i="7"/>
  <c r="H54" i="7"/>
  <c r="H41" i="7"/>
  <c r="H17" i="7"/>
  <c r="H40" i="7"/>
  <c r="H14" i="7"/>
  <c r="AB17" i="3" l="1"/>
  <c r="AC17" i="3" s="1"/>
  <c r="J17" i="7"/>
  <c r="AB40" i="3"/>
  <c r="AC40" i="3" s="1"/>
  <c r="J40" i="7"/>
  <c r="AB41" i="3"/>
  <c r="AC41" i="3" s="1"/>
  <c r="J41" i="7"/>
  <c r="AB14" i="3"/>
  <c r="J14" i="7"/>
  <c r="H74" i="7"/>
  <c r="AB56" i="3"/>
  <c r="AC56" i="3" s="1"/>
  <c r="J56" i="7"/>
  <c r="AB60" i="3"/>
  <c r="AC60" i="3" s="1"/>
  <c r="J60" i="7"/>
  <c r="AB54" i="3"/>
  <c r="AC54" i="3" s="1"/>
  <c r="J54" i="7"/>
  <c r="J74" i="7" l="1"/>
  <c r="AC14" i="3"/>
  <c r="AC74" i="3" s="1"/>
  <c r="AB74" i="3"/>
  <c r="H40" i="6" l="1"/>
  <c r="H45" i="6"/>
  <c r="H36" i="6"/>
  <c r="V36" i="3" l="1"/>
  <c r="W36" i="3" s="1"/>
  <c r="J36" i="6"/>
  <c r="V40" i="3"/>
  <c r="W40" i="3" s="1"/>
  <c r="J40" i="6"/>
  <c r="V45" i="3"/>
  <c r="W45" i="3" s="1"/>
  <c r="J45" i="6"/>
  <c r="H15" i="6"/>
  <c r="H22" i="6"/>
  <c r="H23" i="6"/>
  <c r="H52" i="6"/>
  <c r="H46" i="6"/>
  <c r="H34" i="6"/>
  <c r="H41" i="6"/>
  <c r="H24" i="6"/>
  <c r="H47" i="6"/>
  <c r="H43" i="6"/>
  <c r="H48" i="6"/>
  <c r="H51" i="6"/>
  <c r="V43" i="3" l="1"/>
  <c r="W43" i="3" s="1"/>
  <c r="J43" i="6"/>
  <c r="V47" i="3"/>
  <c r="W47" i="3" s="1"/>
  <c r="J47" i="6"/>
  <c r="V46" i="3"/>
  <c r="W46" i="3" s="1"/>
  <c r="J46" i="6"/>
  <c r="V41" i="3"/>
  <c r="W41" i="3" s="1"/>
  <c r="J41" i="6"/>
  <c r="V23" i="3"/>
  <c r="W23" i="3" s="1"/>
  <c r="J23" i="6"/>
  <c r="V48" i="3"/>
  <c r="W48" i="3" s="1"/>
  <c r="J48" i="6"/>
  <c r="V34" i="3"/>
  <c r="W34" i="3" s="1"/>
  <c r="J34" i="6"/>
  <c r="V22" i="3"/>
  <c r="W22" i="3" s="1"/>
  <c r="J22" i="6"/>
  <c r="V51" i="3"/>
  <c r="W51" i="3" s="1"/>
  <c r="J51" i="6"/>
  <c r="V24" i="3"/>
  <c r="W24" i="3" s="1"/>
  <c r="J24" i="6"/>
  <c r="V52" i="3"/>
  <c r="W52" i="3" s="1"/>
  <c r="J52" i="6"/>
  <c r="J15" i="6"/>
  <c r="V15" i="3"/>
  <c r="H37" i="6"/>
  <c r="H49" i="6"/>
  <c r="H38" i="6"/>
  <c r="H42" i="6"/>
  <c r="H50" i="6"/>
  <c r="H44" i="6"/>
  <c r="V37" i="3" l="1"/>
  <c r="W37" i="3" s="1"/>
  <c r="J37" i="6"/>
  <c r="V50" i="3"/>
  <c r="W50" i="3" s="1"/>
  <c r="J50" i="6"/>
  <c r="V49" i="3"/>
  <c r="W49" i="3" s="1"/>
  <c r="J49" i="6"/>
  <c r="W15" i="3"/>
  <c r="V38" i="3"/>
  <c r="W38" i="3" s="1"/>
  <c r="J38" i="6"/>
  <c r="N74" i="6" s="1"/>
  <c r="V42" i="3"/>
  <c r="W42" i="3" s="1"/>
  <c r="J42" i="6"/>
  <c r="V44" i="3"/>
  <c r="W44" i="3" s="1"/>
  <c r="J44" i="6"/>
  <c r="H17" i="6"/>
  <c r="H60" i="6"/>
  <c r="V17" i="3" l="1"/>
  <c r="J17" i="6"/>
  <c r="V60" i="3"/>
  <c r="W60" i="3" s="1"/>
  <c r="J60" i="6"/>
  <c r="H19" i="6"/>
  <c r="H74" i="6" l="1"/>
  <c r="H82" i="6" s="1"/>
  <c r="V19" i="3"/>
  <c r="W19" i="3" s="1"/>
  <c r="J19" i="6"/>
  <c r="J74" i="6" s="1"/>
  <c r="W17" i="3"/>
  <c r="V74" i="3"/>
  <c r="W74" i="3" l="1"/>
  <c r="I53" i="5" l="1"/>
  <c r="I20" i="5"/>
  <c r="I25" i="5"/>
  <c r="I37" i="5"/>
  <c r="I44" i="5"/>
  <c r="I36" i="5"/>
  <c r="I47" i="5"/>
  <c r="I41" i="5"/>
  <c r="I22" i="5"/>
  <c r="I46" i="5"/>
  <c r="I51" i="5"/>
  <c r="I48" i="5"/>
  <c r="I40" i="5"/>
  <c r="I43" i="5"/>
  <c r="I42" i="5"/>
  <c r="I45" i="5"/>
  <c r="I34" i="5"/>
  <c r="I38" i="5"/>
  <c r="I52" i="5"/>
  <c r="I49" i="5"/>
  <c r="I50" i="5" l="1"/>
  <c r="I21" i="5"/>
  <c r="H47" i="5"/>
  <c r="H34" i="5"/>
  <c r="H44" i="5"/>
  <c r="H46" i="5"/>
  <c r="G47" i="3" l="1"/>
  <c r="K47" i="5"/>
  <c r="G34" i="3"/>
  <c r="H34" i="3" s="1"/>
  <c r="K34" i="5"/>
  <c r="I28" i="5"/>
  <c r="G46" i="3"/>
  <c r="K46" i="5"/>
  <c r="G44" i="3"/>
  <c r="K44" i="5"/>
  <c r="H28" i="5"/>
  <c r="H50" i="5"/>
  <c r="H46" i="3" l="1"/>
  <c r="AH46" i="3"/>
  <c r="AI46" i="3" s="1"/>
  <c r="G28" i="3"/>
  <c r="K28" i="5"/>
  <c r="I27" i="5"/>
  <c r="H47" i="3"/>
  <c r="AH47" i="3"/>
  <c r="AI47" i="3" s="1"/>
  <c r="G50" i="3"/>
  <c r="K50" i="5"/>
  <c r="H44" i="3"/>
  <c r="AH44" i="3"/>
  <c r="AI44" i="3" s="1"/>
  <c r="H51" i="5"/>
  <c r="H22" i="5"/>
  <c r="H36" i="5"/>
  <c r="H38" i="5"/>
  <c r="H27" i="5"/>
  <c r="I73" i="5"/>
  <c r="I35" i="5" l="1"/>
  <c r="I61" i="5"/>
  <c r="I71" i="5"/>
  <c r="I23" i="5"/>
  <c r="I64" i="5"/>
  <c r="G36" i="3"/>
  <c r="K36" i="5"/>
  <c r="I29" i="5"/>
  <c r="I55" i="5"/>
  <c r="I58" i="5"/>
  <c r="I32" i="5"/>
  <c r="G51" i="3"/>
  <c r="H51" i="3" s="1"/>
  <c r="K51" i="5"/>
  <c r="I66" i="5"/>
  <c r="I69" i="5"/>
  <c r="I62" i="5"/>
  <c r="G22" i="3"/>
  <c r="K22" i="5"/>
  <c r="I59" i="5"/>
  <c r="I72" i="5"/>
  <c r="I16" i="5"/>
  <c r="I63" i="5"/>
  <c r="H50" i="3"/>
  <c r="AH50" i="3"/>
  <c r="AI50" i="3" s="1"/>
  <c r="I56" i="5"/>
  <c r="I39" i="5"/>
  <c r="I54" i="5"/>
  <c r="I65" i="5"/>
  <c r="I70" i="5"/>
  <c r="G38" i="3"/>
  <c r="K38" i="5"/>
  <c r="I68" i="5"/>
  <c r="I30" i="5"/>
  <c r="I67" i="5"/>
  <c r="I18" i="5"/>
  <c r="I33" i="5"/>
  <c r="I79" i="5"/>
  <c r="I81" i="5" s="1"/>
  <c r="G27" i="3"/>
  <c r="K27" i="5"/>
  <c r="H28" i="3"/>
  <c r="AH28" i="3"/>
  <c r="AI28" i="3" s="1"/>
  <c r="I17" i="5"/>
  <c r="I24" i="5"/>
  <c r="I60" i="5"/>
  <c r="I14" i="5"/>
  <c r="I19" i="5"/>
  <c r="I15" i="5"/>
  <c r="H53" i="5"/>
  <c r="H42" i="5"/>
  <c r="H45" i="5"/>
  <c r="H16" i="5"/>
  <c r="H66" i="5"/>
  <c r="G66" i="3" s="1"/>
  <c r="H59" i="5"/>
  <c r="H24" i="5"/>
  <c r="H32" i="5"/>
  <c r="H35" i="5"/>
  <c r="H72" i="5"/>
  <c r="G72" i="3" s="1"/>
  <c r="H67" i="5"/>
  <c r="G67" i="3" s="1"/>
  <c r="H65" i="5"/>
  <c r="H70" i="5"/>
  <c r="G70" i="3" s="1"/>
  <c r="H64" i="5"/>
  <c r="G64" i="3" s="1"/>
  <c r="H29" i="5"/>
  <c r="H14" i="5"/>
  <c r="H56" i="5"/>
  <c r="H71" i="5"/>
  <c r="G71" i="3" s="1"/>
  <c r="H55" i="5"/>
  <c r="H69" i="5"/>
  <c r="G69" i="3" s="1"/>
  <c r="H62" i="5"/>
  <c r="H15" i="5"/>
  <c r="H73" i="5"/>
  <c r="G73" i="3" s="1"/>
  <c r="H68" i="5"/>
  <c r="G68" i="3" s="1"/>
  <c r="H33" i="5"/>
  <c r="H58" i="5"/>
  <c r="H17" i="5"/>
  <c r="H54" i="5"/>
  <c r="H60" i="5"/>
  <c r="H30" i="5"/>
  <c r="H39" i="5"/>
  <c r="H19" i="5"/>
  <c r="H61" i="5"/>
  <c r="H18" i="5"/>
  <c r="H23" i="5"/>
  <c r="H63" i="5"/>
  <c r="H71" i="3" l="1"/>
  <c r="AH71" i="3"/>
  <c r="AI71" i="3" s="1"/>
  <c r="G18" i="3"/>
  <c r="K18" i="5"/>
  <c r="G30" i="3"/>
  <c r="K30" i="5"/>
  <c r="AH67" i="3"/>
  <c r="AI67" i="3" s="1"/>
  <c r="H67" i="3"/>
  <c r="G24" i="3"/>
  <c r="K24" i="5"/>
  <c r="AH66" i="3"/>
  <c r="AI66" i="3" s="1"/>
  <c r="H66" i="3"/>
  <c r="G42" i="3"/>
  <c r="K42" i="5"/>
  <c r="AH69" i="3"/>
  <c r="AI69" i="3" s="1"/>
  <c r="H69" i="3"/>
  <c r="G53" i="3"/>
  <c r="K53" i="5"/>
  <c r="G29" i="3"/>
  <c r="K29" i="5"/>
  <c r="H72" i="3"/>
  <c r="AH72" i="3"/>
  <c r="AI72" i="3" s="1"/>
  <c r="G35" i="3"/>
  <c r="K35" i="5"/>
  <c r="G39" i="3"/>
  <c r="K39" i="5"/>
  <c r="G17" i="3"/>
  <c r="K17" i="5"/>
  <c r="G19" i="3"/>
  <c r="K19" i="5"/>
  <c r="G58" i="3"/>
  <c r="K58" i="5"/>
  <c r="AH68" i="3"/>
  <c r="AI68" i="3" s="1"/>
  <c r="H68" i="3"/>
  <c r="G15" i="3"/>
  <c r="K15" i="5"/>
  <c r="G55" i="3"/>
  <c r="K55" i="5"/>
  <c r="G14" i="3"/>
  <c r="K14" i="5"/>
  <c r="G65" i="3"/>
  <c r="K65" i="5"/>
  <c r="G32" i="3"/>
  <c r="K32" i="5"/>
  <c r="G45" i="3"/>
  <c r="K45" i="5"/>
  <c r="I74" i="5"/>
  <c r="AH73" i="3"/>
  <c r="AI73" i="3" s="1"/>
  <c r="H73" i="3"/>
  <c r="AH64" i="3"/>
  <c r="AI64" i="3" s="1"/>
  <c r="H64" i="3"/>
  <c r="H36" i="3"/>
  <c r="AH36" i="3"/>
  <c r="AI36" i="3" s="1"/>
  <c r="G23" i="3"/>
  <c r="K23" i="5"/>
  <c r="G61" i="3"/>
  <c r="K61" i="5"/>
  <c r="G59" i="3"/>
  <c r="K59" i="5"/>
  <c r="G16" i="3"/>
  <c r="K16" i="5"/>
  <c r="H27" i="3"/>
  <c r="AH27" i="3"/>
  <c r="AI27" i="3" s="1"/>
  <c r="AH38" i="3"/>
  <c r="AI38" i="3" s="1"/>
  <c r="H38" i="3"/>
  <c r="G60" i="3"/>
  <c r="K60" i="5"/>
  <c r="G62" i="3"/>
  <c r="K62" i="5"/>
  <c r="G63" i="3"/>
  <c r="K63" i="5"/>
  <c r="G54" i="3"/>
  <c r="K54" i="5"/>
  <c r="G33" i="3"/>
  <c r="K33" i="5"/>
  <c r="G56" i="3"/>
  <c r="K56" i="5"/>
  <c r="AH70" i="3"/>
  <c r="AI70" i="3" s="1"/>
  <c r="H70" i="3"/>
  <c r="AH22" i="3"/>
  <c r="AI22" i="3" s="1"/>
  <c r="H22" i="3"/>
  <c r="H25" i="5"/>
  <c r="H21" i="5"/>
  <c r="H37" i="5"/>
  <c r="H48" i="5"/>
  <c r="H26" i="5"/>
  <c r="H43" i="5"/>
  <c r="H41" i="5"/>
  <c r="H40" i="5"/>
  <c r="H52" i="5"/>
  <c r="H49" i="5"/>
  <c r="G41" i="3" l="1"/>
  <c r="K41" i="5"/>
  <c r="H33" i="3"/>
  <c r="AH33" i="3"/>
  <c r="AI33" i="3" s="1"/>
  <c r="AH56" i="3"/>
  <c r="AI56" i="3" s="1"/>
  <c r="H56" i="3"/>
  <c r="H16" i="3"/>
  <c r="AH16" i="3"/>
  <c r="AI16" i="3" s="1"/>
  <c r="AH14" i="3"/>
  <c r="H14" i="3"/>
  <c r="H35" i="3"/>
  <c r="AH35" i="3"/>
  <c r="AI35" i="3" s="1"/>
  <c r="H53" i="3"/>
  <c r="AH53" i="3"/>
  <c r="AI53" i="3" s="1"/>
  <c r="H42" i="3"/>
  <c r="AH42" i="3"/>
  <c r="AI42" i="3" s="1"/>
  <c r="G52" i="3"/>
  <c r="K52" i="5"/>
  <c r="G37" i="3"/>
  <c r="K37" i="5"/>
  <c r="AH54" i="3"/>
  <c r="AI54" i="3" s="1"/>
  <c r="H54" i="3"/>
  <c r="H60" i="3"/>
  <c r="AH60" i="3"/>
  <c r="AI60" i="3" s="1"/>
  <c r="H23" i="3"/>
  <c r="AH23" i="3"/>
  <c r="AI23" i="3" s="1"/>
  <c r="H32" i="3"/>
  <c r="AH24" i="3"/>
  <c r="AI24" i="3" s="1"/>
  <c r="H24" i="3"/>
  <c r="G48" i="3"/>
  <c r="K48" i="5"/>
  <c r="AH39" i="3"/>
  <c r="AI39" i="3" s="1"/>
  <c r="H39" i="3"/>
  <c r="AH59" i="3"/>
  <c r="AI59" i="3" s="1"/>
  <c r="H59" i="3"/>
  <c r="AH55" i="3"/>
  <c r="AI55" i="3" s="1"/>
  <c r="H55" i="3"/>
  <c r="AH58" i="3"/>
  <c r="AI58" i="3" s="1"/>
  <c r="H58" i="3"/>
  <c r="AH18" i="3"/>
  <c r="AI18" i="3" s="1"/>
  <c r="H18" i="3"/>
  <c r="G21" i="3"/>
  <c r="K21" i="5"/>
  <c r="AH62" i="3"/>
  <c r="AI62" i="3" s="1"/>
  <c r="H62" i="3"/>
  <c r="AH61" i="3"/>
  <c r="AI61" i="3" s="1"/>
  <c r="H61" i="3"/>
  <c r="G40" i="3"/>
  <c r="K40" i="5"/>
  <c r="G26" i="3"/>
  <c r="K26" i="5"/>
  <c r="G25" i="3"/>
  <c r="K25" i="5"/>
  <c r="AH63" i="3"/>
  <c r="AI63" i="3" s="1"/>
  <c r="H63" i="3"/>
  <c r="AH65" i="3"/>
  <c r="AI65" i="3" s="1"/>
  <c r="H65" i="3"/>
  <c r="AH17" i="3"/>
  <c r="AI17" i="3" s="1"/>
  <c r="H17" i="3"/>
  <c r="G49" i="3"/>
  <c r="K49" i="5"/>
  <c r="H45" i="3"/>
  <c r="AH45" i="3"/>
  <c r="AI45" i="3" s="1"/>
  <c r="G43" i="3"/>
  <c r="K43" i="5"/>
  <c r="H15" i="3"/>
  <c r="AH15" i="3"/>
  <c r="AI15" i="3" s="1"/>
  <c r="H19" i="3"/>
  <c r="AH19" i="3"/>
  <c r="AI19" i="3" s="1"/>
  <c r="H29" i="3"/>
  <c r="AH29" i="3"/>
  <c r="AI29" i="3" s="1"/>
  <c r="H30" i="3"/>
  <c r="AH30" i="3"/>
  <c r="AI30" i="3" s="1"/>
  <c r="H20" i="5"/>
  <c r="AH25" i="3" l="1"/>
  <c r="AI25" i="3" s="1"/>
  <c r="H25" i="3"/>
  <c r="H49" i="3"/>
  <c r="AH49" i="3"/>
  <c r="AI49" i="3" s="1"/>
  <c r="H52" i="3"/>
  <c r="AH52" i="3"/>
  <c r="AI52" i="3" s="1"/>
  <c r="H43" i="3"/>
  <c r="AH43" i="3"/>
  <c r="AI43" i="3" s="1"/>
  <c r="AH21" i="3"/>
  <c r="AI21" i="3" s="1"/>
  <c r="H21" i="3"/>
  <c r="H41" i="3"/>
  <c r="AH41" i="3"/>
  <c r="AI41" i="3" s="1"/>
  <c r="H40" i="3"/>
  <c r="AH40" i="3"/>
  <c r="AI40" i="3" s="1"/>
  <c r="AH26" i="3"/>
  <c r="AI26" i="3" s="1"/>
  <c r="H26" i="3"/>
  <c r="H37" i="3"/>
  <c r="AH37" i="3"/>
  <c r="AI37" i="3" s="1"/>
  <c r="AI14" i="3"/>
  <c r="G20" i="3"/>
  <c r="K20" i="5"/>
  <c r="K74" i="5" s="1"/>
  <c r="H74" i="5"/>
  <c r="H48" i="3"/>
  <c r="AH48" i="3"/>
  <c r="AI48" i="3" s="1"/>
  <c r="AH20" i="3" l="1"/>
  <c r="H20" i="3"/>
  <c r="H74" i="3" s="1"/>
  <c r="G74" i="3"/>
  <c r="AI20" i="3" l="1"/>
  <c r="H51" i="4" l="1"/>
  <c r="D51" i="3" l="1"/>
  <c r="J51" i="4"/>
  <c r="H34" i="4"/>
  <c r="E51" i="3" l="1"/>
  <c r="AH51" i="3"/>
  <c r="AI51" i="3" s="1"/>
  <c r="D34" i="3"/>
  <c r="J34" i="4"/>
  <c r="J74" i="4" s="1"/>
  <c r="H74" i="4"/>
  <c r="E34" i="3" l="1"/>
  <c r="E74" i="3" s="1"/>
  <c r="AH34" i="3"/>
  <c r="AI34" i="3" s="1"/>
  <c r="D74" i="3"/>
  <c r="G78" i="6" l="1"/>
  <c r="AB75" i="8" l="1"/>
  <c r="G79" i="6"/>
  <c r="I78" i="6"/>
  <c r="G81" i="6" l="1"/>
  <c r="I81" i="6" s="1"/>
  <c r="I79" i="6"/>
  <c r="AC75" i="8"/>
  <c r="AB76" i="8"/>
  <c r="AB78" i="8" l="1"/>
  <c r="AC78" i="8" s="1"/>
  <c r="AC76" i="8"/>
  <c r="AA32" i="5" l="1"/>
  <c r="G78" i="5"/>
  <c r="G32" i="5"/>
  <c r="H31" i="8" l="1"/>
  <c r="J32" i="5"/>
  <c r="G74" i="5"/>
  <c r="H75" i="8"/>
  <c r="G79" i="5"/>
  <c r="J78" i="5"/>
  <c r="J32" i="3"/>
  <c r="AE32" i="5"/>
  <c r="AA74" i="5"/>
  <c r="Z78" i="5"/>
  <c r="L75" i="8" l="1"/>
  <c r="AD78" i="5"/>
  <c r="Z79" i="5"/>
  <c r="G81" i="5"/>
  <c r="J81" i="5" s="1"/>
  <c r="J79" i="5"/>
  <c r="N32" i="5"/>
  <c r="N74" i="5" s="1"/>
  <c r="J74" i="5"/>
  <c r="H76" i="8"/>
  <c r="I75" i="8"/>
  <c r="I31" i="8"/>
  <c r="I72" i="8" s="1"/>
  <c r="H72" i="8"/>
  <c r="AK32" i="5"/>
  <c r="AK74" i="5" s="1"/>
  <c r="AE74" i="5"/>
  <c r="K32" i="3"/>
  <c r="K74" i="3" s="1"/>
  <c r="J74" i="3"/>
  <c r="AH32" i="3"/>
  <c r="AI32" i="3" l="1"/>
  <c r="AI74" i="3" s="1"/>
  <c r="AH74" i="3"/>
  <c r="Z81" i="5"/>
  <c r="AD81" i="5" s="1"/>
  <c r="AD79" i="5"/>
  <c r="H78" i="8"/>
  <c r="I78" i="8" s="1"/>
  <c r="I76" i="8"/>
  <c r="L76" i="8"/>
  <c r="M75" i="8"/>
  <c r="L78" i="8" l="1"/>
  <c r="M78" i="8" s="1"/>
  <c r="M76" i="8"/>
  <c r="AO44" i="3" l="1"/>
  <c r="AO47" i="3"/>
  <c r="AO46" i="3"/>
  <c r="AO22" i="3"/>
  <c r="AO38" i="3" l="1"/>
  <c r="AO50" i="3"/>
  <c r="AO53" i="3"/>
  <c r="AO28" i="3"/>
  <c r="AO27" i="3"/>
  <c r="AO36" i="3" l="1"/>
  <c r="AO37" i="3"/>
  <c r="AO26" i="3"/>
  <c r="AO19" i="3"/>
  <c r="AO54" i="3"/>
  <c r="AO64" i="3"/>
  <c r="AO16" i="3"/>
  <c r="AO23" i="3"/>
  <c r="AO60" i="3"/>
  <c r="AO71" i="3"/>
  <c r="AO67" i="3"/>
  <c r="AO66" i="3"/>
  <c r="AO18" i="3"/>
  <c r="AO58" i="3"/>
  <c r="AO68" i="3"/>
  <c r="AO35" i="3"/>
  <c r="AO62" i="3"/>
  <c r="AO56" i="3"/>
  <c r="AO29" i="3"/>
  <c r="AO70" i="3"/>
  <c r="AO59" i="3"/>
  <c r="AO63" i="3"/>
  <c r="AO61" i="3"/>
  <c r="AO39" i="3"/>
  <c r="AO30" i="3"/>
  <c r="AO69" i="3"/>
  <c r="AO24" i="3"/>
  <c r="AO17" i="3"/>
  <c r="AO72" i="3"/>
  <c r="AO73" i="3"/>
  <c r="AO15" i="3"/>
  <c r="AO55" i="3"/>
  <c r="AO65" i="3"/>
  <c r="AO25" i="3" l="1"/>
  <c r="AO33" i="3"/>
  <c r="AO45" i="3"/>
  <c r="AO48" i="3"/>
  <c r="AO43" i="3"/>
  <c r="AO14" i="3"/>
  <c r="AO21" i="3"/>
  <c r="AO20" i="3"/>
  <c r="AO49" i="3" l="1"/>
  <c r="AO40" i="3"/>
  <c r="AO42" i="3"/>
  <c r="AO41" i="3"/>
  <c r="AO52" i="3"/>
  <c r="AO51" i="3" l="1"/>
  <c r="AO34" i="3" l="1"/>
  <c r="AO32" i="3" l="1"/>
  <c r="AO74" i="3" s="1"/>
  <c r="AN7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Тунина Валерия Геннадьевна</author>
    <author>Чистотина Анна Вячеславовна</author>
  </authors>
  <commentList>
    <comment ref="CH14" authorId="0" shapeId="0" xr:uid="{E95E7DB5-013F-47B0-A951-937F78CA2FA7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-634 за един</t>
        </r>
      </text>
    </comment>
    <comment ref="CH15" authorId="0" shapeId="0" xr:uid="{B5ECB4B5-1924-4C71-AB41-A0832A7F1ADD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89 за ед
1173 умен фин</t>
        </r>
      </text>
    </comment>
    <comment ref="CH16" authorId="0" shapeId="0" xr:uid="{5CFB587A-F53C-4DA2-AB23-DE1804A37258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за ед 2171,                      3405 умен.фин
</t>
        </r>
      </text>
    </comment>
    <comment ref="CH19" authorId="0" shapeId="0" xr:uid="{A132D26C-216F-408C-A736-6D04EA4E41D1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за счет умен.
</t>
        </r>
      </text>
    </comment>
    <comment ref="CH23" authorId="0" shapeId="0" xr:uid="{3115D650-B7C9-4780-B792-4496FE04A505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удер.финан</t>
        </r>
      </text>
    </comment>
    <comment ref="CH24" authorId="0" shapeId="0" xr:uid="{4F3D9EC5-4AD4-4BCC-8AB5-3C06956AF4AA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умен.финан
</t>
        </r>
      </text>
    </comment>
    <comment ref="CH27" authorId="0" shapeId="0" xr:uid="{FA7FE7F0-0015-4E80-9343-26973BD619FB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удер фин -7060</t>
        </r>
      </text>
    </comment>
    <comment ref="CH28" authorId="0" shapeId="0" xr:uid="{36374FAF-928C-4B80-9B44-D31E6A7B42ED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за ед</t>
        </r>
      </text>
    </comment>
    <comment ref="CH34" authorId="0" shapeId="0" xr:uid="{C28E5B67-9A89-4B70-940D-0C6173019EB5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за ед</t>
        </r>
      </text>
    </comment>
    <comment ref="CK34" authorId="1" shapeId="0" xr:uid="{9297D7C2-E62C-4E43-82CA-243B71300BEF}">
      <text>
        <r>
          <rPr>
            <b/>
            <sz val="9"/>
            <color indexed="81"/>
            <rFont val="Tahoma"/>
            <family val="2"/>
            <charset val="204"/>
          </rPr>
          <t>Чистотина Анна Вячеславовна:</t>
        </r>
        <r>
          <rPr>
            <sz val="9"/>
            <color indexed="81"/>
            <rFont val="Tahoma"/>
            <family val="2"/>
            <charset val="204"/>
          </rPr>
          <t xml:space="preserve">
По анализу выполнения ДЛИ</t>
        </r>
      </text>
    </comment>
    <comment ref="CH37" authorId="0" shapeId="0" xr:uid="{8A8C60E5-32B8-4B72-8D0F-21912E13A364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-885 удер фин</t>
        </r>
      </text>
    </comment>
    <comment ref="CH65" authorId="0" shapeId="0" xr:uid="{7012EB25-E1F7-4BB4-A4FB-E7D83E2BC7B2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-1325 за счет умен, -450 за ед.</t>
        </r>
      </text>
    </comment>
  </commentList>
</comments>
</file>

<file path=xl/sharedStrings.xml><?xml version="1.0" encoding="utf-8"?>
<sst xmlns="http://schemas.openxmlformats.org/spreadsheetml/2006/main" count="408" uniqueCount="114">
  <si>
    <t>№ п/п</t>
  </si>
  <si>
    <t>Наименование МО</t>
  </si>
  <si>
    <t>Амбулаторно-поликлиническая помощь</t>
  </si>
  <si>
    <t xml:space="preserve">Изменение </t>
  </si>
  <si>
    <t>Изменение</t>
  </si>
  <si>
    <t xml:space="preserve">ВСЕГО </t>
  </si>
  <si>
    <t>ВСЕГО:</t>
  </si>
  <si>
    <t>По ТПГГ по Камчатскому краю:</t>
  </si>
  <si>
    <t>МТР</t>
  </si>
  <si>
    <t>Подлежит распределению для МО:</t>
  </si>
  <si>
    <t>За счет уменьшения фин.обеспеч. в других МО</t>
  </si>
  <si>
    <t>Итого:</t>
  </si>
  <si>
    <t xml:space="preserve">Обращения медицинских организаций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</si>
  <si>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Министерства здравоохранения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</si>
  <si>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страховой медицинской организации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</si>
  <si>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Скорая медицинская помощь</t>
  </si>
  <si>
    <t>Объемы</t>
  </si>
  <si>
    <t>Фин.обеспечение</t>
  </si>
  <si>
    <t>Утверждено по ТП ОМС по Камчатскому краю:</t>
  </si>
  <si>
    <t xml:space="preserve">Комплексные посещения с профилактической целью </t>
  </si>
  <si>
    <t xml:space="preserve">Посещения с иной целью </t>
  </si>
  <si>
    <t>Посещения по неотложной помощи</t>
  </si>
  <si>
    <t>Обращения по заболеванию</t>
  </si>
  <si>
    <t>в том числе: диагностические исследования</t>
  </si>
  <si>
    <t>Медицинская помощь в условиях круглосуточного стационара</t>
  </si>
  <si>
    <t>в том числе: высокотехнологичная медицинская помощь</t>
  </si>
  <si>
    <t>Медицинская помощь в условиях дневного стационара</t>
  </si>
  <si>
    <t>Приложение № 1</t>
  </si>
  <si>
    <t>к протоколу заседания Комиссии</t>
  </si>
  <si>
    <t>по разработке ТП ОМС в Камчатском крае</t>
  </si>
  <si>
    <t>Скорая медицинская помощь (вызовы)</t>
  </si>
  <si>
    <t>Стационарная помощь (законченные случаи)</t>
  </si>
  <si>
    <t>в том числе:</t>
  </si>
  <si>
    <t>Дневной стационар</t>
  </si>
  <si>
    <t xml:space="preserve">Амбулаторная помощь с профилактической целью </t>
  </si>
  <si>
    <t xml:space="preserve">Амбулаторная помощь с иной целью </t>
  </si>
  <si>
    <t>Амбулаторная помощь в кабинет неотложной помощи (посещения)</t>
  </si>
  <si>
    <t>Амбулаторная помощь в связи с заболеванием (обращения)</t>
  </si>
  <si>
    <t>Диагностические услуги (исследования)</t>
  </si>
  <si>
    <t>высокотехнологичная медицинская помощь</t>
  </si>
  <si>
    <t>В дневном стационаре (законченные случаи)</t>
  </si>
  <si>
    <t>Обращение МО</t>
  </si>
  <si>
    <t>в том числе по профилю "Терапия (в сочетании с кодом номенклатуры медицинских услуг B04.047.004.005 "Профилактический прием (осмотр, консультация) врача-терапевта участкового перед вакцинацией от новой коронавирусной инфекции COVID-19")"</t>
  </si>
  <si>
    <t xml:space="preserve">Предложения Территориального фонда 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</si>
  <si>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из них: углубленная диспансеризация</t>
  </si>
  <si>
    <t xml:space="preserve">Предложения ТФОМС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</si>
  <si>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Объемы медицинской помощи на 2022 год</t>
  </si>
  <si>
    <t>Финансовое обеспечение медицинской помощи на 2022 год</t>
  </si>
  <si>
    <t>ККБ Лукашевского</t>
  </si>
  <si>
    <t>ККДБ</t>
  </si>
  <si>
    <t>ККОД</t>
  </si>
  <si>
    <t>КККВД</t>
  </si>
  <si>
    <t>Краев.стоматология</t>
  </si>
  <si>
    <t>ГДИБ</t>
  </si>
  <si>
    <t>КККД</t>
  </si>
  <si>
    <t>ГБ № 1</t>
  </si>
  <si>
    <t>ГБ № 2</t>
  </si>
  <si>
    <t>Род.дом</t>
  </si>
  <si>
    <t>Гериатр. больница</t>
  </si>
  <si>
    <t>ГП № 1</t>
  </si>
  <si>
    <t>ГП № 3</t>
  </si>
  <si>
    <t>ГДП № 1</t>
  </si>
  <si>
    <t>ГДП № 2</t>
  </si>
  <si>
    <t>Гор. стоматология</t>
  </si>
  <si>
    <t>Детск. стоматолог.</t>
  </si>
  <si>
    <t>ГССМП</t>
  </si>
  <si>
    <t>Елизов. ССМП</t>
  </si>
  <si>
    <t>ЕРБ</t>
  </si>
  <si>
    <t>Елизов. стом. полик.</t>
  </si>
  <si>
    <t>Вилючинская ГБ</t>
  </si>
  <si>
    <t>МСЧ УВД</t>
  </si>
  <si>
    <t>ДВОМЦ</t>
  </si>
  <si>
    <t>Филиал №2 ФГКУ "1477 ВМКГ"</t>
  </si>
  <si>
    <t>У-Камчатская РБ</t>
  </si>
  <si>
    <t>Ключевская РБ</t>
  </si>
  <si>
    <t>У-Большерецкая РБ</t>
  </si>
  <si>
    <t>Озерновская РБ</t>
  </si>
  <si>
    <t>Мильковская РБ</t>
  </si>
  <si>
    <t>Быстринская РБ</t>
  </si>
  <si>
    <t>Соболевская РБ</t>
  </si>
  <si>
    <t>Корякская ОБ</t>
  </si>
  <si>
    <t>Тигильская РБ</t>
  </si>
  <si>
    <t>Карагинская РБ</t>
  </si>
  <si>
    <t>Пенжинская РБ</t>
  </si>
  <si>
    <t>Никольская РБ</t>
  </si>
  <si>
    <t>Олюторская РБ</t>
  </si>
  <si>
    <t>Центр общ. Здоровья</t>
  </si>
  <si>
    <t>Камч.невролог.кл-ка</t>
  </si>
  <si>
    <t>ОРМЕДИУМ</t>
  </si>
  <si>
    <t>БМК</t>
  </si>
  <si>
    <t>ЭКО центр</t>
  </si>
  <si>
    <t>РЖД-Медицина</t>
  </si>
  <si>
    <t>СПИД</t>
  </si>
  <si>
    <t>ООО "Жемчужина Камчатки"</t>
  </si>
  <si>
    <t>М-Лайн</t>
  </si>
  <si>
    <t>ИМПУЛЬС</t>
  </si>
  <si>
    <t>Нефросовет</t>
  </si>
  <si>
    <t>Тубдиспансер</t>
  </si>
  <si>
    <t>ООО "Юнилаб-Хабаровск"</t>
  </si>
  <si>
    <t>АО "Медицина"</t>
  </si>
  <si>
    <t>ООО "НПФ "Хеликс"</t>
  </si>
  <si>
    <t>ФГБОУ ВО Амурская ГМА Минздрава России</t>
  </si>
  <si>
    <t>ООО "Виталаб"</t>
  </si>
  <si>
    <t>ООО "Эн Джи Си Владивосток"</t>
  </si>
  <si>
    <t>ООО "Хабаровский центр хирургии глаза"</t>
  </si>
  <si>
    <t>ОБУЗ "КО НКЦ им. Г.Е. Островерхова"</t>
  </si>
  <si>
    <t>в т.ч. МБТ</t>
  </si>
  <si>
    <r>
      <t xml:space="preserve">Проект планового задания для заседания </t>
    </r>
    <r>
      <rPr>
        <b/>
        <i/>
        <sz val="11"/>
        <color indexed="8"/>
        <rFont val="Times New Roman"/>
        <family val="1"/>
        <charset val="204"/>
      </rPr>
      <t>Комиссии 8/2022</t>
    </r>
  </si>
  <si>
    <t>Внесенные в проект планового задания изменения в соответствии с заседанием Комиссии 8/2022</t>
  </si>
  <si>
    <r>
      <t xml:space="preserve">Утвержденное плановое задание в соответствии с заседанием </t>
    </r>
    <r>
      <rPr>
        <b/>
        <i/>
        <sz val="11"/>
        <color indexed="8"/>
        <rFont val="Times New Roman"/>
        <family val="1"/>
        <charset val="204"/>
      </rPr>
      <t>Комиссии 6/2022</t>
    </r>
  </si>
  <si>
    <t>страхованию от 29.11.2022 года № 8/2022</t>
  </si>
  <si>
    <t>Принято к оплате оказанной медицинской помощи за 10 месяцев 2022 года</t>
  </si>
  <si>
    <t>Подлежит уменьшению за счет  объема финансирования по тому условию оказания медицинской помощи, в рамках которого оформлено направление на лабораторное исследование  в централизованных лабораториях</t>
  </si>
  <si>
    <t>ВСЕГО распределено в рамках ТП ОМС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</si>
</sst>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#,##0_ ;[Red]\-#,##0\ "/>
    <numFmt numFmtId="168" formatCode="_-* #,##0.0_р_._-;\-* #,##0.0_р_._-;_-* &quot;-&quot;_р_._-;_-@_-"/>
    <numFmt numFmtId="169" formatCode="_-* #,##0.00_р_._-;\-* #,##0.00_р_._-;_-* &quot;-&quot;_р_._-;_-@_-"/>
    <numFmt numFmtId="170" formatCode="_-* #,##0_р_._-;\-* #,##0_р_._-;_-* &quot;-&quot;??_р_._-;_-@_-"/>
    <numFmt numFmtId="171" formatCode="_-* #,##0.000000_р_._-;\-* #,##0.000000_р_._-;_-* &quot;-&quot;??_р_._-;_-@_-"/>
    <numFmt numFmtId="172" formatCode="#,##0.00_ ;[Red]\-#,##0.00\ "/>
  </numFmts>
  <fonts count="45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sz val="10"/>
      <color indexed="8"/>
      <name val="Arial"/>
      <family val="2"/>
      <charset val="204"/>
    </font>
    <font>
      <b/>
      <i/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  <charset val="204"/>
    </font>
    <font>
      <i/>
      <sz val="9"/>
      <color theme="1"/>
      <name val="Arial"/>
      <family val="2"/>
      <charset val="204"/>
    </font>
    <font>
      <sz val="8"/>
      <color theme="1"/>
      <name val="Arial Cyr"/>
      <charset val="204"/>
    </font>
    <font>
      <sz val="9"/>
      <color theme="1"/>
      <name val="Times New Roman"/>
      <family val="1"/>
      <charset val="204"/>
    </font>
    <font>
      <sz val="11"/>
      <color theme="1"/>
      <name val="Arial Cyr"/>
      <charset val="204"/>
    </font>
    <font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8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0" fillId="0" borderId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4" fillId="7" borderId="1" applyNumberFormat="0" applyAlignment="0" applyProtection="0"/>
    <xf numFmtId="0" fontId="5" fillId="18" borderId="2" applyNumberFormat="0" applyAlignment="0" applyProtection="0"/>
    <xf numFmtId="0" fontId="6" fillId="18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9" borderId="7" applyNumberFormat="0" applyAlignment="0" applyProtection="0"/>
    <xf numFmtId="0" fontId="12" fillId="0" borderId="0" applyNumberFormat="0" applyFill="0" applyBorder="0" applyAlignment="0" applyProtection="0"/>
    <xf numFmtId="0" fontId="13" fillId="20" borderId="0" applyNumberFormat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21" borderId="8" applyNumberFormat="0" applyFont="0" applyAlignment="0" applyProtection="0"/>
    <xf numFmtId="0" fontId="1" fillId="21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8" fillId="4" borderId="0" applyNumberFormat="0" applyBorder="0" applyAlignment="0" applyProtection="0"/>
    <xf numFmtId="9" fontId="1" fillId="0" borderId="0" applyFont="0" applyFill="0" applyBorder="0" applyAlignment="0" applyProtection="0"/>
  </cellStyleXfs>
  <cellXfs count="422">
    <xf numFmtId="0" fontId="0" fillId="0" borderId="0" xfId="0"/>
    <xf numFmtId="0" fontId="24" fillId="0" borderId="0" xfId="34" applyFont="1"/>
    <xf numFmtId="0" fontId="24" fillId="0" borderId="0" xfId="34" applyFont="1" applyAlignment="1">
      <alignment horizontal="center"/>
    </xf>
    <xf numFmtId="170" fontId="24" fillId="0" borderId="10" xfId="35" applyNumberFormat="1" applyFont="1" applyBorder="1" applyAlignment="1">
      <alignment horizontal="center" wrapText="1"/>
    </xf>
    <xf numFmtId="170" fontId="24" fillId="0" borderId="11" xfId="35" applyNumberFormat="1" applyFont="1" applyBorder="1" applyAlignment="1">
      <alignment horizontal="center" wrapText="1"/>
    </xf>
    <xf numFmtId="165" fontId="24" fillId="22" borderId="11" xfId="34" applyNumberFormat="1" applyFont="1" applyFill="1" applyBorder="1" applyAlignment="1">
      <alignment horizontal="center" wrapText="1"/>
    </xf>
    <xf numFmtId="165" fontId="24" fillId="0" borderId="11" xfId="34" applyNumberFormat="1" applyFont="1" applyBorder="1" applyAlignment="1">
      <alignment horizontal="center" wrapText="1"/>
    </xf>
    <xf numFmtId="167" fontId="24" fillId="0" borderId="0" xfId="34" applyNumberFormat="1" applyFont="1"/>
    <xf numFmtId="165" fontId="24" fillId="0" borderId="12" xfId="34" applyNumberFormat="1" applyFont="1" applyBorder="1" applyAlignment="1">
      <alignment horizontal="center" wrapText="1"/>
    </xf>
    <xf numFmtId="165" fontId="24" fillId="0" borderId="13" xfId="35" applyNumberFormat="1" applyFont="1" applyBorder="1" applyAlignment="1">
      <alignment horizontal="center" wrapText="1"/>
    </xf>
    <xf numFmtId="0" fontId="24" fillId="24" borderId="14" xfId="34" applyFont="1" applyFill="1" applyBorder="1" applyAlignment="1">
      <alignment horizontal="center" wrapText="1"/>
    </xf>
    <xf numFmtId="166" fontId="24" fillId="24" borderId="15" xfId="43" applyFont="1" applyFill="1" applyBorder="1"/>
    <xf numFmtId="0" fontId="24" fillId="24" borderId="16" xfId="34" applyFont="1" applyFill="1" applyBorder="1" applyAlignment="1">
      <alignment horizontal="center" wrapText="1"/>
    </xf>
    <xf numFmtId="166" fontId="24" fillId="24" borderId="11" xfId="43" applyFont="1" applyFill="1" applyBorder="1"/>
    <xf numFmtId="0" fontId="24" fillId="24" borderId="17" xfId="34" applyFont="1" applyFill="1" applyBorder="1" applyAlignment="1">
      <alignment horizontal="center" wrapText="1"/>
    </xf>
    <xf numFmtId="166" fontId="24" fillId="24" borderId="12" xfId="43" applyFont="1" applyFill="1" applyBorder="1"/>
    <xf numFmtId="0" fontId="25" fillId="24" borderId="18" xfId="34" applyFont="1" applyFill="1" applyBorder="1" applyAlignment="1">
      <alignment horizontal="center" wrapText="1"/>
    </xf>
    <xf numFmtId="166" fontId="25" fillId="24" borderId="19" xfId="43" applyFont="1" applyFill="1" applyBorder="1"/>
    <xf numFmtId="0" fontId="25" fillId="0" borderId="0" xfId="34" applyFont="1"/>
    <xf numFmtId="0" fontId="24" fillId="0" borderId="0" xfId="0" applyFont="1"/>
    <xf numFmtId="0" fontId="26" fillId="0" borderId="10" xfId="34" applyFont="1" applyBorder="1" applyAlignment="1">
      <alignment horizontal="center" vertical="center" wrapText="1"/>
    </xf>
    <xf numFmtId="0" fontId="26" fillId="0" borderId="11" xfId="34" applyFont="1" applyBorder="1" applyAlignment="1">
      <alignment horizontal="center" vertical="center" wrapText="1"/>
    </xf>
    <xf numFmtId="0" fontId="26" fillId="22" borderId="11" xfId="34" applyFont="1" applyFill="1" applyBorder="1" applyAlignment="1">
      <alignment horizontal="center" vertical="center" wrapText="1"/>
    </xf>
    <xf numFmtId="0" fontId="26" fillId="0" borderId="16" xfId="34" applyFont="1" applyBorder="1" applyAlignment="1">
      <alignment horizontal="center" vertical="center" wrapText="1"/>
    </xf>
    <xf numFmtId="0" fontId="24" fillId="0" borderId="20" xfId="34" applyFont="1" applyBorder="1" applyAlignment="1">
      <alignment horizontal="center"/>
    </xf>
    <xf numFmtId="0" fontId="24" fillId="0" borderId="21" xfId="0" applyFont="1" applyBorder="1"/>
    <xf numFmtId="0" fontId="24" fillId="0" borderId="20" xfId="0" applyFont="1" applyBorder="1"/>
    <xf numFmtId="0" fontId="24" fillId="0" borderId="20" xfId="0" applyFont="1" applyBorder="1" applyAlignment="1">
      <alignment horizontal="left"/>
    </xf>
    <xf numFmtId="0" fontId="24" fillId="0" borderId="22" xfId="0" applyFont="1" applyBorder="1"/>
    <xf numFmtId="0" fontId="24" fillId="0" borderId="23" xfId="36" applyFont="1" applyBorder="1"/>
    <xf numFmtId="0" fontId="24" fillId="0" borderId="20" xfId="36" applyFont="1" applyBorder="1"/>
    <xf numFmtId="0" fontId="24" fillId="0" borderId="24" xfId="36" applyFont="1" applyBorder="1"/>
    <xf numFmtId="166" fontId="24" fillId="0" borderId="0" xfId="34" applyNumberFormat="1" applyFont="1"/>
    <xf numFmtId="166" fontId="24" fillId="0" borderId="16" xfId="34" applyNumberFormat="1" applyFont="1" applyBorder="1"/>
    <xf numFmtId="166" fontId="24" fillId="0" borderId="0" xfId="43" applyFont="1"/>
    <xf numFmtId="0" fontId="26" fillId="22" borderId="28" xfId="34" applyFont="1" applyFill="1" applyBorder="1" applyAlignment="1">
      <alignment horizontal="center" vertical="center" wrapText="1"/>
    </xf>
    <xf numFmtId="0" fontId="26" fillId="22" borderId="16" xfId="34" applyFont="1" applyFill="1" applyBorder="1" applyAlignment="1">
      <alignment horizontal="center" vertical="center" wrapText="1"/>
    </xf>
    <xf numFmtId="0" fontId="26" fillId="0" borderId="29" xfId="34" applyFont="1" applyBorder="1" applyAlignment="1">
      <alignment horizontal="center" vertical="center" wrapText="1"/>
    </xf>
    <xf numFmtId="166" fontId="24" fillId="0" borderId="10" xfId="35" applyNumberFormat="1" applyFont="1" applyBorder="1" applyAlignment="1">
      <alignment horizontal="center" wrapText="1"/>
    </xf>
    <xf numFmtId="166" fontId="24" fillId="0" borderId="11" xfId="35" applyNumberFormat="1" applyFont="1" applyBorder="1" applyAlignment="1">
      <alignment horizontal="center" wrapText="1"/>
    </xf>
    <xf numFmtId="169" fontId="24" fillId="22" borderId="28" xfId="34" applyNumberFormat="1" applyFont="1" applyFill="1" applyBorder="1" applyAlignment="1">
      <alignment horizontal="center" wrapText="1"/>
    </xf>
    <xf numFmtId="166" fontId="24" fillId="22" borderId="11" xfId="34" applyNumberFormat="1" applyFont="1" applyFill="1" applyBorder="1" applyAlignment="1">
      <alignment horizontal="center" wrapText="1"/>
    </xf>
    <xf numFmtId="169" fontId="24" fillId="0" borderId="11" xfId="34" applyNumberFormat="1" applyFont="1" applyBorder="1" applyAlignment="1">
      <alignment horizontal="center" wrapText="1"/>
    </xf>
    <xf numFmtId="169" fontId="24" fillId="22" borderId="11" xfId="34" applyNumberFormat="1" applyFont="1" applyFill="1" applyBorder="1" applyAlignment="1">
      <alignment horizontal="center" wrapText="1"/>
    </xf>
    <xf numFmtId="166" fontId="24" fillId="0" borderId="11" xfId="34" applyNumberFormat="1" applyFont="1" applyBorder="1" applyAlignment="1">
      <alignment horizontal="center" wrapText="1"/>
    </xf>
    <xf numFmtId="166" fontId="24" fillId="22" borderId="16" xfId="34" applyNumberFormat="1" applyFont="1" applyFill="1" applyBorder="1" applyAlignment="1">
      <alignment horizontal="center" wrapText="1"/>
    </xf>
    <xf numFmtId="169" fontId="24" fillId="0" borderId="10" xfId="35" applyNumberFormat="1" applyFont="1" applyBorder="1" applyAlignment="1">
      <alignment horizontal="center" wrapText="1"/>
    </xf>
    <xf numFmtId="169" fontId="24" fillId="0" borderId="11" xfId="35" applyNumberFormat="1" applyFont="1" applyBorder="1" applyAlignment="1">
      <alignment horizontal="center" wrapText="1"/>
    </xf>
    <xf numFmtId="166" fontId="24" fillId="0" borderId="29" xfId="35" applyNumberFormat="1" applyFont="1" applyBorder="1" applyAlignment="1">
      <alignment horizontal="center" wrapText="1"/>
    </xf>
    <xf numFmtId="166" fontId="24" fillId="22" borderId="10" xfId="34" applyNumberFormat="1" applyFont="1" applyFill="1" applyBorder="1"/>
    <xf numFmtId="166" fontId="24" fillId="22" borderId="11" xfId="34" applyNumberFormat="1" applyFont="1" applyFill="1" applyBorder="1"/>
    <xf numFmtId="168" fontId="24" fillId="22" borderId="28" xfId="34" applyNumberFormat="1" applyFont="1" applyFill="1" applyBorder="1" applyAlignment="1">
      <alignment horizontal="center" wrapText="1"/>
    </xf>
    <xf numFmtId="171" fontId="24" fillId="22" borderId="11" xfId="34" applyNumberFormat="1" applyFont="1" applyFill="1" applyBorder="1" applyAlignment="1">
      <alignment horizontal="center" wrapText="1"/>
    </xf>
    <xf numFmtId="169" fontId="24" fillId="22" borderId="13" xfId="34" applyNumberFormat="1" applyFont="1" applyFill="1" applyBorder="1" applyAlignment="1">
      <alignment horizontal="center" wrapText="1"/>
    </xf>
    <xf numFmtId="166" fontId="24" fillId="0" borderId="32" xfId="35" applyNumberFormat="1" applyFont="1" applyBorder="1" applyAlignment="1">
      <alignment horizontal="center" wrapText="1"/>
    </xf>
    <xf numFmtId="165" fontId="24" fillId="22" borderId="12" xfId="34" applyNumberFormat="1" applyFont="1" applyFill="1" applyBorder="1" applyAlignment="1">
      <alignment horizontal="center" wrapText="1"/>
    </xf>
    <xf numFmtId="0" fontId="24" fillId="0" borderId="21" xfId="34" applyFont="1" applyBorder="1" applyAlignment="1">
      <alignment horizontal="center" wrapText="1"/>
    </xf>
    <xf numFmtId="0" fontId="24" fillId="0" borderId="21" xfId="34" applyFont="1" applyBorder="1" applyAlignment="1">
      <alignment horizontal="center" vertical="center" wrapText="1"/>
    </xf>
    <xf numFmtId="165" fontId="24" fillId="0" borderId="16" xfId="34" applyNumberFormat="1" applyFont="1" applyBorder="1" applyAlignment="1">
      <alignment horizontal="center" wrapText="1"/>
    </xf>
    <xf numFmtId="165" fontId="24" fillId="0" borderId="17" xfId="34" applyNumberFormat="1" applyFont="1" applyBorder="1" applyAlignment="1">
      <alignment horizontal="center" wrapText="1"/>
    </xf>
    <xf numFmtId="0" fontId="24" fillId="0" borderId="22" xfId="34" applyFont="1" applyBorder="1" applyAlignment="1">
      <alignment horizontal="center"/>
    </xf>
    <xf numFmtId="0" fontId="24" fillId="0" borderId="22" xfId="36" applyFont="1" applyBorder="1"/>
    <xf numFmtId="166" fontId="24" fillId="0" borderId="34" xfId="35" applyNumberFormat="1" applyFont="1" applyBorder="1" applyAlignment="1">
      <alignment horizontal="center" wrapText="1"/>
    </xf>
    <xf numFmtId="166" fontId="24" fillId="0" borderId="12" xfId="35" applyNumberFormat="1" applyFont="1" applyBorder="1" applyAlignment="1">
      <alignment horizontal="center" wrapText="1"/>
    </xf>
    <xf numFmtId="0" fontId="24" fillId="0" borderId="35" xfId="34" applyFont="1" applyBorder="1" applyAlignment="1">
      <alignment horizontal="center"/>
    </xf>
    <xf numFmtId="0" fontId="24" fillId="0" borderId="35" xfId="36" applyFont="1" applyBorder="1"/>
    <xf numFmtId="170" fontId="24" fillId="0" borderId="36" xfId="35" applyNumberFormat="1" applyFont="1" applyBorder="1" applyAlignment="1">
      <alignment horizontal="center" wrapText="1"/>
    </xf>
    <xf numFmtId="166" fontId="24" fillId="0" borderId="37" xfId="35" applyNumberFormat="1" applyFont="1" applyBorder="1" applyAlignment="1">
      <alignment horizontal="center" wrapText="1"/>
    </xf>
    <xf numFmtId="170" fontId="24" fillId="0" borderId="19" xfId="35" applyNumberFormat="1" applyFont="1" applyBorder="1" applyAlignment="1">
      <alignment horizontal="center" wrapText="1"/>
    </xf>
    <xf numFmtId="166" fontId="24" fillId="0" borderId="19" xfId="35" applyNumberFormat="1" applyFont="1" applyBorder="1" applyAlignment="1">
      <alignment horizontal="center" wrapText="1"/>
    </xf>
    <xf numFmtId="165" fontId="24" fillId="22" borderId="19" xfId="34" applyNumberFormat="1" applyFont="1" applyFill="1" applyBorder="1" applyAlignment="1">
      <alignment horizontal="center" wrapText="1"/>
    </xf>
    <xf numFmtId="165" fontId="24" fillId="0" borderId="19" xfId="34" applyNumberFormat="1" applyFont="1" applyBorder="1" applyAlignment="1">
      <alignment horizontal="center" wrapText="1"/>
    </xf>
    <xf numFmtId="165" fontId="24" fillId="0" borderId="18" xfId="34" applyNumberFormat="1" applyFont="1" applyBorder="1" applyAlignment="1">
      <alignment horizontal="center" wrapText="1"/>
    </xf>
    <xf numFmtId="0" fontId="24" fillId="24" borderId="38" xfId="34" applyFont="1" applyFill="1" applyBorder="1" applyAlignment="1">
      <alignment horizontal="center" wrapText="1"/>
    </xf>
    <xf numFmtId="0" fontId="24" fillId="24" borderId="28" xfId="34" applyFont="1" applyFill="1" applyBorder="1" applyAlignment="1">
      <alignment horizontal="center" wrapText="1"/>
    </xf>
    <xf numFmtId="0" fontId="24" fillId="24" borderId="39" xfId="34" applyFont="1" applyFill="1" applyBorder="1" applyAlignment="1">
      <alignment horizontal="center" wrapText="1"/>
    </xf>
    <xf numFmtId="0" fontId="25" fillId="24" borderId="40" xfId="34" applyFont="1" applyFill="1" applyBorder="1" applyAlignment="1">
      <alignment horizontal="center" wrapText="1"/>
    </xf>
    <xf numFmtId="0" fontId="24" fillId="0" borderId="19" xfId="36" applyFont="1" applyBorder="1"/>
    <xf numFmtId="0" fontId="24" fillId="0" borderId="21" xfId="34" applyFont="1" applyBorder="1" applyAlignment="1">
      <alignment horizontal="center"/>
    </xf>
    <xf numFmtId="0" fontId="24" fillId="0" borderId="41" xfId="0" applyFont="1" applyBorder="1"/>
    <xf numFmtId="0" fontId="24" fillId="0" borderId="35" xfId="34" applyFont="1" applyBorder="1" applyAlignment="1">
      <alignment horizontal="center" wrapText="1"/>
    </xf>
    <xf numFmtId="0" fontId="24" fillId="0" borderId="35" xfId="34" applyFont="1" applyBorder="1" applyAlignment="1">
      <alignment horizontal="center" vertical="center" wrapText="1"/>
    </xf>
    <xf numFmtId="0" fontId="26" fillId="0" borderId="36" xfId="34" applyFont="1" applyBorder="1" applyAlignment="1">
      <alignment horizontal="center" vertical="center" wrapText="1"/>
    </xf>
    <xf numFmtId="0" fontId="26" fillId="0" borderId="19" xfId="34" applyFont="1" applyBorder="1" applyAlignment="1">
      <alignment horizontal="center" vertical="center" wrapText="1"/>
    </xf>
    <xf numFmtId="0" fontId="26" fillId="22" borderId="19" xfId="34" applyFont="1" applyFill="1" applyBorder="1" applyAlignment="1">
      <alignment horizontal="center" vertical="center" wrapText="1"/>
    </xf>
    <xf numFmtId="0" fontId="26" fillId="0" borderId="18" xfId="34" applyFont="1" applyBorder="1" applyAlignment="1">
      <alignment horizontal="center" vertical="center" wrapText="1"/>
    </xf>
    <xf numFmtId="0" fontId="26" fillId="0" borderId="37" xfId="34" applyFont="1" applyBorder="1" applyAlignment="1">
      <alignment horizontal="center" vertical="center" wrapText="1"/>
    </xf>
    <xf numFmtId="169" fontId="24" fillId="22" borderId="12" xfId="34" applyNumberFormat="1" applyFont="1" applyFill="1" applyBorder="1" applyAlignment="1">
      <alignment horizontal="center" wrapText="1"/>
    </xf>
    <xf numFmtId="169" fontId="24" fillId="22" borderId="19" xfId="34" applyNumberFormat="1" applyFont="1" applyFill="1" applyBorder="1" applyAlignment="1">
      <alignment horizontal="center" wrapText="1"/>
    </xf>
    <xf numFmtId="169" fontId="24" fillId="0" borderId="12" xfId="34" applyNumberFormat="1" applyFont="1" applyBorder="1" applyAlignment="1">
      <alignment horizontal="center" wrapText="1"/>
    </xf>
    <xf numFmtId="169" fontId="24" fillId="0" borderId="19" xfId="34" applyNumberFormat="1" applyFont="1" applyBorder="1" applyAlignment="1">
      <alignment horizontal="center" wrapText="1"/>
    </xf>
    <xf numFmtId="169" fontId="24" fillId="0" borderId="41" xfId="0" applyNumberFormat="1" applyFont="1" applyBorder="1"/>
    <xf numFmtId="169" fontId="24" fillId="0" borderId="19" xfId="36" applyNumberFormat="1" applyFont="1" applyBorder="1"/>
    <xf numFmtId="169" fontId="24" fillId="0" borderId="16" xfId="34" applyNumberFormat="1" applyFont="1" applyBorder="1" applyAlignment="1">
      <alignment horizontal="center" wrapText="1"/>
    </xf>
    <xf numFmtId="4" fontId="24" fillId="0" borderId="11" xfId="34" applyNumberFormat="1" applyFont="1" applyBorder="1" applyAlignment="1">
      <alignment horizontal="center" wrapText="1"/>
    </xf>
    <xf numFmtId="4" fontId="24" fillId="0" borderId="19" xfId="34" applyNumberFormat="1" applyFont="1" applyBorder="1" applyAlignment="1">
      <alignment horizontal="center" wrapText="1"/>
    </xf>
    <xf numFmtId="0" fontId="22" fillId="0" borderId="0" xfId="0" applyFont="1" applyAlignment="1">
      <alignment horizontal="right" vertical="center"/>
    </xf>
    <xf numFmtId="0" fontId="27" fillId="0" borderId="0" xfId="34" applyFont="1"/>
    <xf numFmtId="0" fontId="28" fillId="0" borderId="0" xfId="34" applyFont="1"/>
    <xf numFmtId="0" fontId="29" fillId="0" borderId="0" xfId="0" applyFont="1"/>
    <xf numFmtId="0" fontId="30" fillId="0" borderId="0" xfId="34" applyFont="1" applyAlignment="1">
      <alignment horizontal="center" vertical="center" wrapText="1"/>
    </xf>
    <xf numFmtId="0" fontId="31" fillId="0" borderId="10" xfId="34" applyFont="1" applyBorder="1" applyAlignment="1">
      <alignment horizontal="center" vertical="center" wrapText="1"/>
    </xf>
    <xf numFmtId="0" fontId="31" fillId="0" borderId="11" xfId="34" applyFont="1" applyBorder="1" applyAlignment="1">
      <alignment horizontal="center" vertical="center" wrapText="1"/>
    </xf>
    <xf numFmtId="0" fontId="31" fillId="22" borderId="11" xfId="34" applyFont="1" applyFill="1" applyBorder="1" applyAlignment="1">
      <alignment horizontal="center" vertical="center" wrapText="1"/>
    </xf>
    <xf numFmtId="0" fontId="31" fillId="22" borderId="0" xfId="34" applyFont="1" applyFill="1" applyAlignment="1">
      <alignment horizontal="center" vertical="center" wrapText="1"/>
    </xf>
    <xf numFmtId="0" fontId="27" fillId="0" borderId="0" xfId="34" applyFont="1" applyAlignment="1">
      <alignment horizontal="center"/>
    </xf>
    <xf numFmtId="0" fontId="32" fillId="0" borderId="20" xfId="34" applyFont="1" applyBorder="1" applyAlignment="1">
      <alignment horizontal="center"/>
    </xf>
    <xf numFmtId="0" fontId="33" fillId="0" borderId="21" xfId="0" applyFont="1" applyBorder="1"/>
    <xf numFmtId="170" fontId="34" fillId="0" borderId="10" xfId="35" applyNumberFormat="1" applyFont="1" applyBorder="1" applyAlignment="1">
      <alignment horizontal="center" wrapText="1"/>
    </xf>
    <xf numFmtId="170" fontId="34" fillId="0" borderId="11" xfId="35" applyNumberFormat="1" applyFont="1" applyBorder="1" applyAlignment="1">
      <alignment horizontal="center" wrapText="1"/>
    </xf>
    <xf numFmtId="165" fontId="35" fillId="22" borderId="11" xfId="34" applyNumberFormat="1" applyFont="1" applyFill="1" applyBorder="1" applyAlignment="1">
      <alignment horizontal="center" wrapText="1"/>
    </xf>
    <xf numFmtId="165" fontId="35" fillId="0" borderId="11" xfId="34" applyNumberFormat="1" applyFont="1" applyBorder="1" applyAlignment="1">
      <alignment horizontal="center" wrapText="1"/>
    </xf>
    <xf numFmtId="165" fontId="34" fillId="0" borderId="11" xfId="35" applyNumberFormat="1" applyFont="1" applyBorder="1" applyAlignment="1">
      <alignment horizontal="center" wrapText="1"/>
    </xf>
    <xf numFmtId="38" fontId="35" fillId="0" borderId="11" xfId="34" applyNumberFormat="1" applyFont="1" applyBorder="1" applyAlignment="1">
      <alignment horizontal="center" wrapText="1"/>
    </xf>
    <xf numFmtId="0" fontId="36" fillId="22" borderId="0" xfId="34" applyFont="1" applyFill="1"/>
    <xf numFmtId="167" fontId="27" fillId="0" borderId="0" xfId="34" applyNumberFormat="1" applyFont="1"/>
    <xf numFmtId="0" fontId="33" fillId="0" borderId="20" xfId="0" applyFont="1" applyBorder="1"/>
    <xf numFmtId="0" fontId="36" fillId="23" borderId="0" xfId="34" applyFont="1" applyFill="1"/>
    <xf numFmtId="167" fontId="27" fillId="23" borderId="0" xfId="34" applyNumberFormat="1" applyFont="1" applyFill="1"/>
    <xf numFmtId="0" fontId="27" fillId="23" borderId="0" xfId="34" applyFont="1" applyFill="1"/>
    <xf numFmtId="0" fontId="33" fillId="0" borderId="20" xfId="0" applyFont="1" applyBorder="1" applyAlignment="1">
      <alignment horizontal="left"/>
    </xf>
    <xf numFmtId="0" fontId="33" fillId="0" borderId="22" xfId="0" applyFont="1" applyBorder="1"/>
    <xf numFmtId="0" fontId="33" fillId="0" borderId="23" xfId="36" applyFont="1" applyBorder="1"/>
    <xf numFmtId="0" fontId="32" fillId="0" borderId="20" xfId="36" applyFont="1" applyBorder="1"/>
    <xf numFmtId="0" fontId="32" fillId="0" borderId="24" xfId="36" applyFont="1" applyBorder="1"/>
    <xf numFmtId="0" fontId="32" fillId="0" borderId="22" xfId="36" applyFont="1" applyBorder="1"/>
    <xf numFmtId="170" fontId="34" fillId="0" borderId="33" xfId="35" applyNumberFormat="1" applyFont="1" applyBorder="1" applyAlignment="1">
      <alignment horizontal="center" wrapText="1"/>
    </xf>
    <xf numFmtId="170" fontId="34" fillId="0" borderId="12" xfId="35" applyNumberFormat="1" applyFont="1" applyBorder="1" applyAlignment="1">
      <alignment horizontal="center" wrapText="1"/>
    </xf>
    <xf numFmtId="165" fontId="35" fillId="22" borderId="12" xfId="34" applyNumberFormat="1" applyFont="1" applyFill="1" applyBorder="1" applyAlignment="1">
      <alignment horizontal="center" wrapText="1"/>
    </xf>
    <xf numFmtId="165" fontId="35" fillId="0" borderId="12" xfId="34" applyNumberFormat="1" applyFont="1" applyBorder="1" applyAlignment="1">
      <alignment horizontal="center" wrapText="1"/>
    </xf>
    <xf numFmtId="165" fontId="34" fillId="0" borderId="12" xfId="35" applyNumberFormat="1" applyFont="1" applyBorder="1" applyAlignment="1">
      <alignment horizontal="center" wrapText="1"/>
    </xf>
    <xf numFmtId="38" fontId="35" fillId="0" borderId="12" xfId="34" applyNumberFormat="1" applyFont="1" applyBorder="1" applyAlignment="1">
      <alignment horizontal="center" wrapText="1"/>
    </xf>
    <xf numFmtId="0" fontId="32" fillId="0" borderId="35" xfId="34" applyFont="1" applyBorder="1" applyAlignment="1">
      <alignment horizontal="center"/>
    </xf>
    <xf numFmtId="0" fontId="32" fillId="0" borderId="35" xfId="36" applyFont="1" applyBorder="1"/>
    <xf numFmtId="170" fontId="34" fillId="0" borderId="36" xfId="35" applyNumberFormat="1" applyFont="1" applyBorder="1" applyAlignment="1">
      <alignment horizontal="center" wrapText="1"/>
    </xf>
    <xf numFmtId="170" fontId="34" fillId="0" borderId="19" xfId="35" applyNumberFormat="1" applyFont="1" applyBorder="1" applyAlignment="1">
      <alignment horizontal="center" wrapText="1"/>
    </xf>
    <xf numFmtId="165" fontId="35" fillId="22" borderId="19" xfId="34" applyNumberFormat="1" applyFont="1" applyFill="1" applyBorder="1" applyAlignment="1">
      <alignment horizontal="center" wrapText="1"/>
    </xf>
    <xf numFmtId="165" fontId="35" fillId="0" borderId="19" xfId="34" applyNumberFormat="1" applyFont="1" applyBorder="1" applyAlignment="1">
      <alignment horizontal="center" wrapText="1"/>
    </xf>
    <xf numFmtId="165" fontId="34" fillId="0" borderId="19" xfId="35" applyNumberFormat="1" applyFont="1" applyBorder="1" applyAlignment="1">
      <alignment horizontal="center" wrapText="1"/>
    </xf>
    <xf numFmtId="38" fontId="35" fillId="0" borderId="18" xfId="34" applyNumberFormat="1" applyFont="1" applyBorder="1" applyAlignment="1">
      <alignment horizontal="center" wrapText="1"/>
    </xf>
    <xf numFmtId="170" fontId="37" fillId="24" borderId="15" xfId="48" applyNumberFormat="1" applyFont="1" applyFill="1" applyBorder="1"/>
    <xf numFmtId="170" fontId="37" fillId="24" borderId="11" xfId="48" applyNumberFormat="1" applyFont="1" applyFill="1" applyBorder="1"/>
    <xf numFmtId="170" fontId="37" fillId="24" borderId="12" xfId="48" applyNumberFormat="1" applyFont="1" applyFill="1" applyBorder="1"/>
    <xf numFmtId="170" fontId="38" fillId="24" borderId="19" xfId="48" applyNumberFormat="1" applyFont="1" applyFill="1" applyBorder="1"/>
    <xf numFmtId="164" fontId="24" fillId="24" borderId="28" xfId="34" applyNumberFormat="1" applyFont="1" applyFill="1" applyBorder="1" applyAlignment="1">
      <alignment horizontal="center" wrapText="1"/>
    </xf>
    <xf numFmtId="165" fontId="24" fillId="24" borderId="28" xfId="34" applyNumberFormat="1" applyFont="1" applyFill="1" applyBorder="1" applyAlignment="1">
      <alignment horizontal="center" wrapText="1"/>
    </xf>
    <xf numFmtId="164" fontId="24" fillId="0" borderId="0" xfId="34" applyNumberFormat="1" applyFont="1"/>
    <xf numFmtId="164" fontId="25" fillId="0" borderId="0" xfId="34" applyNumberFormat="1" applyFont="1"/>
    <xf numFmtId="0" fontId="24" fillId="0" borderId="53" xfId="34" applyFont="1" applyBorder="1" applyAlignment="1">
      <alignment horizontal="center"/>
    </xf>
    <xf numFmtId="166" fontId="24" fillId="0" borderId="69" xfId="35" applyNumberFormat="1" applyFont="1" applyBorder="1" applyAlignment="1">
      <alignment horizontal="center" wrapText="1"/>
    </xf>
    <xf numFmtId="165" fontId="24" fillId="22" borderId="69" xfId="34" applyNumberFormat="1" applyFont="1" applyFill="1" applyBorder="1" applyAlignment="1">
      <alignment horizontal="center" wrapText="1"/>
    </xf>
    <xf numFmtId="169" fontId="24" fillId="22" borderId="69" xfId="34" applyNumberFormat="1" applyFont="1" applyFill="1" applyBorder="1" applyAlignment="1">
      <alignment horizontal="center" wrapText="1"/>
    </xf>
    <xf numFmtId="165" fontId="24" fillId="0" borderId="69" xfId="34" applyNumberFormat="1" applyFont="1" applyBorder="1" applyAlignment="1">
      <alignment horizontal="center" wrapText="1"/>
    </xf>
    <xf numFmtId="165" fontId="24" fillId="0" borderId="70" xfId="34" applyNumberFormat="1" applyFont="1" applyBorder="1" applyAlignment="1">
      <alignment horizontal="center" wrapText="1"/>
    </xf>
    <xf numFmtId="169" fontId="24" fillId="0" borderId="69" xfId="34" applyNumberFormat="1" applyFont="1" applyBorder="1" applyAlignment="1">
      <alignment horizontal="center" wrapText="1"/>
    </xf>
    <xf numFmtId="0" fontId="24" fillId="0" borderId="46" xfId="34" applyFont="1" applyBorder="1" applyAlignment="1">
      <alignment horizontal="center"/>
    </xf>
    <xf numFmtId="0" fontId="24" fillId="0" borderId="47" xfId="36" applyFont="1" applyBorder="1"/>
    <xf numFmtId="166" fontId="24" fillId="0" borderId="33" xfId="35" applyNumberFormat="1" applyFont="1" applyBorder="1" applyAlignment="1">
      <alignment horizontal="center" wrapText="1"/>
    </xf>
    <xf numFmtId="169" fontId="24" fillId="22" borderId="39" xfId="34" applyNumberFormat="1" applyFont="1" applyFill="1" applyBorder="1" applyAlignment="1">
      <alignment horizontal="center" wrapText="1"/>
    </xf>
    <xf numFmtId="166" fontId="24" fillId="22" borderId="12" xfId="34" applyNumberFormat="1" applyFont="1" applyFill="1" applyBorder="1" applyAlignment="1">
      <alignment horizontal="center" wrapText="1"/>
    </xf>
    <xf numFmtId="166" fontId="24" fillId="0" borderId="12" xfId="34" applyNumberFormat="1" applyFont="1" applyBorder="1" applyAlignment="1">
      <alignment horizontal="center" wrapText="1"/>
    </xf>
    <xf numFmtId="166" fontId="24" fillId="22" borderId="17" xfId="34" applyNumberFormat="1" applyFont="1" applyFill="1" applyBorder="1" applyAlignment="1">
      <alignment horizontal="center" wrapText="1"/>
    </xf>
    <xf numFmtId="169" fontId="24" fillId="0" borderId="33" xfId="35" applyNumberFormat="1" applyFont="1" applyBorder="1" applyAlignment="1">
      <alignment horizontal="center" wrapText="1"/>
    </xf>
    <xf numFmtId="169" fontId="24" fillId="0" borderId="12" xfId="35" applyNumberFormat="1" applyFont="1" applyBorder="1" applyAlignment="1">
      <alignment horizontal="center" wrapText="1"/>
    </xf>
    <xf numFmtId="166" fontId="24" fillId="22" borderId="33" xfId="34" applyNumberFormat="1" applyFont="1" applyFill="1" applyBorder="1"/>
    <xf numFmtId="166" fontId="24" fillId="22" borderId="12" xfId="34" applyNumberFormat="1" applyFont="1" applyFill="1" applyBorder="1"/>
    <xf numFmtId="166" fontId="24" fillId="0" borderId="17" xfId="34" applyNumberFormat="1" applyFont="1" applyBorder="1"/>
    <xf numFmtId="0" fontId="26" fillId="0" borderId="40" xfId="34" applyFont="1" applyBorder="1" applyAlignment="1">
      <alignment horizontal="center" vertical="center" wrapText="1"/>
    </xf>
    <xf numFmtId="165" fontId="24" fillId="0" borderId="29" xfId="34" applyNumberFormat="1" applyFont="1" applyBorder="1" applyAlignment="1">
      <alignment horizontal="center" wrapText="1"/>
    </xf>
    <xf numFmtId="0" fontId="24" fillId="0" borderId="62" xfId="0" applyFont="1" applyBorder="1"/>
    <xf numFmtId="169" fontId="24" fillId="0" borderId="16" xfId="0" applyNumberFormat="1" applyFont="1" applyBorder="1"/>
    <xf numFmtId="0" fontId="26" fillId="22" borderId="36" xfId="34" applyFont="1" applyFill="1" applyBorder="1" applyAlignment="1">
      <alignment horizontal="center" vertical="center" wrapText="1"/>
    </xf>
    <xf numFmtId="0" fontId="26" fillId="22" borderId="18" xfId="34" applyFont="1" applyFill="1" applyBorder="1" applyAlignment="1">
      <alignment horizontal="center" vertical="center" wrapText="1"/>
    </xf>
    <xf numFmtId="169" fontId="24" fillId="22" borderId="17" xfId="34" applyNumberFormat="1" applyFont="1" applyFill="1" applyBorder="1" applyAlignment="1">
      <alignment horizontal="center" wrapText="1"/>
    </xf>
    <xf numFmtId="165" fontId="24" fillId="22" borderId="33" xfId="34" applyNumberFormat="1" applyFont="1" applyFill="1" applyBorder="1" applyAlignment="1">
      <alignment horizontal="center" wrapText="1"/>
    </xf>
    <xf numFmtId="0" fontId="26" fillId="0" borderId="12" xfId="34" applyFont="1" applyBorder="1" applyAlignment="1">
      <alignment horizontal="center" vertical="center" wrapText="1"/>
    </xf>
    <xf numFmtId="4" fontId="24" fillId="24" borderId="38" xfId="34" applyNumberFormat="1" applyFont="1" applyFill="1" applyBorder="1" applyAlignment="1">
      <alignment horizontal="center" wrapText="1"/>
    </xf>
    <xf numFmtId="172" fontId="24" fillId="0" borderId="0" xfId="34" applyNumberFormat="1" applyFont="1"/>
    <xf numFmtId="172" fontId="24" fillId="0" borderId="0" xfId="34" applyNumberFormat="1" applyFont="1" applyAlignment="1">
      <alignment horizontal="center"/>
    </xf>
    <xf numFmtId="4" fontId="24" fillId="24" borderId="14" xfId="34" applyNumberFormat="1" applyFont="1" applyFill="1" applyBorder="1" applyAlignment="1">
      <alignment horizontal="center" wrapText="1"/>
    </xf>
    <xf numFmtId="169" fontId="24" fillId="0" borderId="0" xfId="34" applyNumberFormat="1" applyFont="1"/>
    <xf numFmtId="4" fontId="24" fillId="0" borderId="69" xfId="34" applyNumberFormat="1" applyFont="1" applyBorder="1" applyAlignment="1">
      <alignment horizontal="center" wrapText="1"/>
    </xf>
    <xf numFmtId="4" fontId="24" fillId="24" borderId="28" xfId="34" applyNumberFormat="1" applyFont="1" applyFill="1" applyBorder="1" applyAlignment="1">
      <alignment horizontal="center" wrapText="1"/>
    </xf>
    <xf numFmtId="3" fontId="24" fillId="24" borderId="28" xfId="34" applyNumberFormat="1" applyFont="1" applyFill="1" applyBorder="1" applyAlignment="1">
      <alignment horizontal="center" wrapText="1"/>
    </xf>
    <xf numFmtId="2" fontId="24" fillId="24" borderId="28" xfId="34" applyNumberFormat="1" applyFont="1" applyFill="1" applyBorder="1" applyAlignment="1">
      <alignment horizontal="center" wrapText="1"/>
    </xf>
    <xf numFmtId="166" fontId="0" fillId="0" borderId="0" xfId="43" applyFont="1"/>
    <xf numFmtId="164" fontId="0" fillId="0" borderId="0" xfId="0" applyNumberFormat="1"/>
    <xf numFmtId="166" fontId="24" fillId="0" borderId="18" xfId="43" applyFont="1" applyFill="1" applyBorder="1" applyAlignment="1">
      <alignment horizontal="center" wrapText="1"/>
    </xf>
    <xf numFmtId="0" fontId="26" fillId="0" borderId="0" xfId="34" applyFont="1" applyAlignment="1">
      <alignment horizontal="center" vertical="center" wrapText="1"/>
    </xf>
    <xf numFmtId="4" fontId="24" fillId="0" borderId="69" xfId="43" applyNumberFormat="1" applyFont="1" applyFill="1" applyBorder="1" applyAlignment="1">
      <alignment horizontal="center" wrapText="1"/>
    </xf>
    <xf numFmtId="4" fontId="24" fillId="0" borderId="19" xfId="43" applyNumberFormat="1" applyFont="1" applyFill="1" applyBorder="1" applyAlignment="1">
      <alignment horizontal="center" wrapText="1"/>
    </xf>
    <xf numFmtId="170" fontId="24" fillId="0" borderId="0" xfId="34" applyNumberFormat="1" applyFont="1"/>
    <xf numFmtId="165" fontId="24" fillId="0" borderId="77" xfId="34" applyNumberFormat="1" applyFont="1" applyBorder="1" applyAlignment="1">
      <alignment horizontal="center" wrapText="1"/>
    </xf>
    <xf numFmtId="4" fontId="24" fillId="0" borderId="77" xfId="34" applyNumberFormat="1" applyFont="1" applyBorder="1" applyAlignment="1">
      <alignment horizontal="center" wrapText="1"/>
    </xf>
    <xf numFmtId="4" fontId="24" fillId="0" borderId="79" xfId="34" applyNumberFormat="1" applyFont="1" applyBorder="1" applyAlignment="1">
      <alignment horizontal="center" wrapText="1"/>
    </xf>
    <xf numFmtId="169" fontId="24" fillId="0" borderId="77" xfId="34" applyNumberFormat="1" applyFont="1" applyBorder="1" applyAlignment="1">
      <alignment horizontal="center" wrapText="1"/>
    </xf>
    <xf numFmtId="169" fontId="24" fillId="0" borderId="79" xfId="34" applyNumberFormat="1" applyFont="1" applyBorder="1" applyAlignment="1">
      <alignment horizontal="center" wrapText="1"/>
    </xf>
    <xf numFmtId="169" fontId="24" fillId="0" borderId="11" xfId="0" applyNumberFormat="1" applyFont="1" applyBorder="1"/>
    <xf numFmtId="0" fontId="24" fillId="0" borderId="29" xfId="0" applyFont="1" applyBorder="1"/>
    <xf numFmtId="169" fontId="24" fillId="0" borderId="27" xfId="0" applyNumberFormat="1" applyFont="1" applyBorder="1"/>
    <xf numFmtId="169" fontId="24" fillId="0" borderId="79" xfId="0" applyNumberFormat="1" applyFont="1" applyBorder="1"/>
    <xf numFmtId="166" fontId="24" fillId="0" borderId="16" xfId="35" applyNumberFormat="1" applyFont="1" applyBorder="1" applyAlignment="1">
      <alignment horizontal="center" wrapText="1"/>
    </xf>
    <xf numFmtId="166" fontId="24" fillId="0" borderId="79" xfId="35" applyNumberFormat="1" applyFont="1" applyBorder="1" applyAlignment="1">
      <alignment horizontal="center" wrapText="1"/>
    </xf>
    <xf numFmtId="169" fontId="24" fillId="0" borderId="27" xfId="34" applyNumberFormat="1" applyFont="1" applyBorder="1" applyAlignment="1">
      <alignment horizontal="center" wrapText="1"/>
    </xf>
    <xf numFmtId="0" fontId="24" fillId="0" borderId="80" xfId="34" applyFont="1" applyBorder="1" applyAlignment="1">
      <alignment horizontal="center"/>
    </xf>
    <xf numFmtId="0" fontId="24" fillId="0" borderId="80" xfId="36" applyFont="1" applyBorder="1"/>
    <xf numFmtId="0" fontId="24" fillId="0" borderId="77" xfId="36" applyFont="1" applyBorder="1"/>
    <xf numFmtId="169" fontId="24" fillId="0" borderId="77" xfId="36" applyNumberFormat="1" applyFont="1" applyBorder="1"/>
    <xf numFmtId="166" fontId="24" fillId="0" borderId="77" xfId="36" applyNumberFormat="1" applyFont="1" applyBorder="1"/>
    <xf numFmtId="165" fontId="24" fillId="22" borderId="77" xfId="34" applyNumberFormat="1" applyFont="1" applyFill="1" applyBorder="1" applyAlignment="1">
      <alignment horizontal="center" wrapText="1"/>
    </xf>
    <xf numFmtId="169" fontId="24" fillId="22" borderId="77" xfId="34" applyNumberFormat="1" applyFont="1" applyFill="1" applyBorder="1" applyAlignment="1">
      <alignment horizontal="center" wrapText="1"/>
    </xf>
    <xf numFmtId="169" fontId="24" fillId="0" borderId="78" xfId="34" applyNumberFormat="1" applyFont="1" applyBorder="1" applyAlignment="1">
      <alignment horizontal="center" wrapText="1"/>
    </xf>
    <xf numFmtId="0" fontId="24" fillId="0" borderId="76" xfId="36" applyFont="1" applyBorder="1"/>
    <xf numFmtId="169" fontId="24" fillId="0" borderId="79" xfId="36" applyNumberFormat="1" applyFont="1" applyBorder="1"/>
    <xf numFmtId="165" fontId="24" fillId="22" borderId="76" xfId="34" applyNumberFormat="1" applyFont="1" applyFill="1" applyBorder="1" applyAlignment="1">
      <alignment horizontal="center" wrapText="1"/>
    </xf>
    <xf numFmtId="169" fontId="24" fillId="22" borderId="79" xfId="34" applyNumberFormat="1" applyFont="1" applyFill="1" applyBorder="1" applyAlignment="1">
      <alignment horizontal="center" wrapText="1"/>
    </xf>
    <xf numFmtId="165" fontId="24" fillId="0" borderId="58" xfId="34" applyNumberFormat="1" applyFont="1" applyBorder="1" applyAlignment="1">
      <alignment horizontal="center" wrapText="1"/>
    </xf>
    <xf numFmtId="165" fontId="24" fillId="0" borderId="76" xfId="34" applyNumberFormat="1" applyFont="1" applyBorder="1" applyAlignment="1">
      <alignment horizontal="center" wrapText="1"/>
    </xf>
    <xf numFmtId="0" fontId="24" fillId="0" borderId="58" xfId="36" applyFont="1" applyBorder="1"/>
    <xf numFmtId="0" fontId="24" fillId="0" borderId="81" xfId="34" applyFont="1" applyBorder="1" applyAlignment="1">
      <alignment horizontal="center"/>
    </xf>
    <xf numFmtId="0" fontId="24" fillId="0" borderId="80" xfId="0" applyFont="1" applyBorder="1"/>
    <xf numFmtId="0" fontId="24" fillId="0" borderId="77" xfId="0" applyFont="1" applyBorder="1"/>
    <xf numFmtId="169" fontId="24" fillId="0" borderId="77" xfId="0" applyNumberFormat="1" applyFont="1" applyBorder="1"/>
    <xf numFmtId="0" fontId="24" fillId="0" borderId="58" xfId="0" applyFont="1" applyBorder="1"/>
    <xf numFmtId="166" fontId="24" fillId="0" borderId="58" xfId="35" applyNumberFormat="1" applyFont="1" applyBorder="1" applyAlignment="1">
      <alignment horizontal="center" wrapText="1"/>
    </xf>
    <xf numFmtId="165" fontId="24" fillId="22" borderId="30" xfId="34" applyNumberFormat="1" applyFont="1" applyFill="1" applyBorder="1" applyAlignment="1">
      <alignment horizontal="center" wrapText="1"/>
    </xf>
    <xf numFmtId="169" fontId="24" fillId="22" borderId="27" xfId="34" applyNumberFormat="1" applyFont="1" applyFill="1" applyBorder="1" applyAlignment="1">
      <alignment horizontal="center" wrapText="1"/>
    </xf>
    <xf numFmtId="165" fontId="24" fillId="22" borderId="13" xfId="34" applyNumberFormat="1" applyFont="1" applyFill="1" applyBorder="1" applyAlignment="1">
      <alignment horizontal="center" wrapText="1"/>
    </xf>
    <xf numFmtId="165" fontId="24" fillId="0" borderId="13" xfId="34" applyNumberFormat="1" applyFont="1" applyBorder="1" applyAlignment="1">
      <alignment horizontal="center" wrapText="1"/>
    </xf>
    <xf numFmtId="169" fontId="24" fillId="0" borderId="13" xfId="34" applyNumberFormat="1" applyFont="1" applyBorder="1" applyAlignment="1">
      <alignment horizontal="center" wrapText="1"/>
    </xf>
    <xf numFmtId="2" fontId="24" fillId="24" borderId="16" xfId="34" applyNumberFormat="1" applyFont="1" applyFill="1" applyBorder="1" applyAlignment="1">
      <alignment horizontal="center" wrapText="1"/>
    </xf>
    <xf numFmtId="0" fontId="24" fillId="24" borderId="42" xfId="34" applyFont="1" applyFill="1" applyBorder="1" applyAlignment="1">
      <alignment horizontal="center" wrapText="1"/>
    </xf>
    <xf numFmtId="0" fontId="24" fillId="24" borderId="61" xfId="34" applyFont="1" applyFill="1" applyBorder="1" applyAlignment="1">
      <alignment horizontal="center" wrapText="1"/>
    </xf>
    <xf numFmtId="0" fontId="24" fillId="24" borderId="74" xfId="34" applyFont="1" applyFill="1" applyBorder="1" applyAlignment="1">
      <alignment horizontal="centerContinuous" wrapText="1"/>
    </xf>
    <xf numFmtId="0" fontId="24" fillId="24" borderId="42" xfId="34" applyFont="1" applyFill="1" applyBorder="1" applyAlignment="1">
      <alignment horizontal="centerContinuous" wrapText="1"/>
    </xf>
    <xf numFmtId="4" fontId="24" fillId="24" borderId="61" xfId="34" applyNumberFormat="1" applyFont="1" applyFill="1" applyBorder="1" applyAlignment="1">
      <alignment horizontal="center" wrapText="1"/>
    </xf>
    <xf numFmtId="4" fontId="24" fillId="24" borderId="42" xfId="34" applyNumberFormat="1" applyFont="1" applyFill="1" applyBorder="1" applyAlignment="1">
      <alignment horizontal="center" wrapText="1"/>
    </xf>
    <xf numFmtId="166" fontId="24" fillId="24" borderId="41" xfId="43" applyFont="1" applyFill="1" applyBorder="1"/>
    <xf numFmtId="0" fontId="26" fillId="25" borderId="19" xfId="34" applyFont="1" applyFill="1" applyBorder="1" applyAlignment="1">
      <alignment horizontal="center" vertical="center" wrapText="1"/>
    </xf>
    <xf numFmtId="0" fontId="40" fillId="0" borderId="19" xfId="34" applyFont="1" applyBorder="1" applyAlignment="1">
      <alignment horizontal="center" vertical="center" wrapText="1"/>
    </xf>
    <xf numFmtId="0" fontId="40" fillId="0" borderId="36" xfId="34" applyFont="1" applyBorder="1" applyAlignment="1">
      <alignment horizontal="center" vertical="center" wrapText="1"/>
    </xf>
    <xf numFmtId="4" fontId="24" fillId="24" borderId="38" xfId="43" applyNumberFormat="1" applyFont="1" applyFill="1" applyBorder="1" applyAlignment="1">
      <alignment horizontal="center" wrapText="1"/>
    </xf>
    <xf numFmtId="4" fontId="24" fillId="24" borderId="61" xfId="43" applyNumberFormat="1" applyFont="1" applyFill="1" applyBorder="1" applyAlignment="1">
      <alignment horizontal="center" wrapText="1"/>
    </xf>
    <xf numFmtId="4" fontId="24" fillId="24" borderId="28" xfId="43" applyNumberFormat="1" applyFont="1" applyFill="1" applyBorder="1" applyAlignment="1">
      <alignment horizontal="center" wrapText="1"/>
    </xf>
    <xf numFmtId="4" fontId="24" fillId="24" borderId="39" xfId="34" applyNumberFormat="1" applyFont="1" applyFill="1" applyBorder="1" applyAlignment="1">
      <alignment horizontal="center" wrapText="1"/>
    </xf>
    <xf numFmtId="4" fontId="24" fillId="24" borderId="39" xfId="43" applyNumberFormat="1" applyFont="1" applyFill="1" applyBorder="1" applyAlignment="1">
      <alignment horizontal="center" wrapText="1"/>
    </xf>
    <xf numFmtId="4" fontId="25" fillId="24" borderId="40" xfId="34" applyNumberFormat="1" applyFont="1" applyFill="1" applyBorder="1" applyAlignment="1">
      <alignment horizontal="center" wrapText="1"/>
    </xf>
    <xf numFmtId="4" fontId="25" fillId="24" borderId="40" xfId="43" applyNumberFormat="1" applyFont="1" applyFill="1" applyBorder="1" applyAlignment="1">
      <alignment horizontal="center" wrapText="1"/>
    </xf>
    <xf numFmtId="3" fontId="24" fillId="24" borderId="38" xfId="34" applyNumberFormat="1" applyFont="1" applyFill="1" applyBorder="1" applyAlignment="1">
      <alignment horizontal="center" wrapText="1"/>
    </xf>
    <xf numFmtId="3" fontId="24" fillId="24" borderId="61" xfId="34" applyNumberFormat="1" applyFont="1" applyFill="1" applyBorder="1" applyAlignment="1">
      <alignment horizontal="center" wrapText="1"/>
    </xf>
    <xf numFmtId="3" fontId="24" fillId="24" borderId="39" xfId="34" applyNumberFormat="1" applyFont="1" applyFill="1" applyBorder="1" applyAlignment="1">
      <alignment horizontal="center" wrapText="1"/>
    </xf>
    <xf numFmtId="3" fontId="25" fillId="24" borderId="40" xfId="34" applyNumberFormat="1" applyFont="1" applyFill="1" applyBorder="1" applyAlignment="1">
      <alignment horizontal="center" wrapText="1"/>
    </xf>
    <xf numFmtId="0" fontId="24" fillId="0" borderId="82" xfId="34" applyFont="1" applyBorder="1"/>
    <xf numFmtId="0" fontId="24" fillId="0" borderId="73" xfId="34" applyFont="1" applyBorder="1"/>
    <xf numFmtId="166" fontId="24" fillId="0" borderId="36" xfId="35" applyNumberFormat="1" applyFont="1" applyBorder="1" applyAlignment="1">
      <alignment horizontal="center" wrapText="1"/>
    </xf>
    <xf numFmtId="169" fontId="24" fillId="22" borderId="40" xfId="34" applyNumberFormat="1" applyFont="1" applyFill="1" applyBorder="1" applyAlignment="1">
      <alignment horizontal="center" wrapText="1"/>
    </xf>
    <xf numFmtId="166" fontId="24" fillId="22" borderId="19" xfId="34" applyNumberFormat="1" applyFont="1" applyFill="1" applyBorder="1" applyAlignment="1">
      <alignment horizontal="center" wrapText="1"/>
    </xf>
    <xf numFmtId="166" fontId="24" fillId="0" borderId="19" xfId="34" applyNumberFormat="1" applyFont="1" applyBorder="1" applyAlignment="1">
      <alignment horizontal="center" wrapText="1"/>
    </xf>
    <xf numFmtId="166" fontId="24" fillId="22" borderId="18" xfId="34" applyNumberFormat="1" applyFont="1" applyFill="1" applyBorder="1" applyAlignment="1">
      <alignment horizontal="center" wrapText="1"/>
    </xf>
    <xf numFmtId="169" fontId="24" fillId="0" borderId="36" xfId="35" applyNumberFormat="1" applyFont="1" applyBorder="1" applyAlignment="1">
      <alignment horizontal="center" wrapText="1"/>
    </xf>
    <xf numFmtId="169" fontId="24" fillId="0" borderId="19" xfId="35" applyNumberFormat="1" applyFont="1" applyBorder="1" applyAlignment="1">
      <alignment horizontal="center" wrapText="1"/>
    </xf>
    <xf numFmtId="166" fontId="24" fillId="22" borderId="36" xfId="34" applyNumberFormat="1" applyFont="1" applyFill="1" applyBorder="1"/>
    <xf numFmtId="166" fontId="24" fillId="22" borderId="19" xfId="34" applyNumberFormat="1" applyFont="1" applyFill="1" applyBorder="1"/>
    <xf numFmtId="166" fontId="24" fillId="0" borderId="18" xfId="34" applyNumberFormat="1" applyFont="1" applyBorder="1"/>
    <xf numFmtId="166" fontId="24" fillId="24" borderId="28" xfId="43" applyFont="1" applyFill="1" applyBorder="1" applyAlignment="1">
      <alignment horizontal="center" wrapText="1"/>
    </xf>
    <xf numFmtId="4" fontId="24" fillId="0" borderId="0" xfId="34" applyNumberFormat="1" applyFont="1"/>
    <xf numFmtId="9" fontId="24" fillId="0" borderId="0" xfId="54" applyFont="1"/>
    <xf numFmtId="10" fontId="24" fillId="0" borderId="0" xfId="34" applyNumberFormat="1" applyFont="1"/>
    <xf numFmtId="166" fontId="24" fillId="0" borderId="11" xfId="43" applyFont="1" applyBorder="1" applyAlignment="1">
      <alignment horizontal="center" wrapText="1"/>
    </xf>
    <xf numFmtId="169" fontId="43" fillId="22" borderId="12" xfId="34" applyNumberFormat="1" applyFont="1" applyFill="1" applyBorder="1" applyAlignment="1">
      <alignment horizontal="center" wrapText="1"/>
    </xf>
    <xf numFmtId="165" fontId="43" fillId="22" borderId="12" xfId="34" applyNumberFormat="1" applyFont="1" applyFill="1" applyBorder="1" applyAlignment="1">
      <alignment horizontal="center" wrapText="1"/>
    </xf>
    <xf numFmtId="165" fontId="24" fillId="0" borderId="0" xfId="34" applyNumberFormat="1" applyFont="1"/>
    <xf numFmtId="165" fontId="43" fillId="22" borderId="33" xfId="34" applyNumberFormat="1" applyFont="1" applyFill="1" applyBorder="1" applyAlignment="1">
      <alignment horizontal="center" wrapText="1"/>
    </xf>
    <xf numFmtId="169" fontId="43" fillId="22" borderId="39" xfId="34" applyNumberFormat="1" applyFont="1" applyFill="1" applyBorder="1" applyAlignment="1">
      <alignment horizontal="center" wrapText="1"/>
    </xf>
    <xf numFmtId="166" fontId="24" fillId="22" borderId="30" xfId="34" applyNumberFormat="1" applyFont="1" applyFill="1" applyBorder="1"/>
    <xf numFmtId="166" fontId="24" fillId="22" borderId="13" xfId="34" applyNumberFormat="1" applyFont="1" applyFill="1" applyBorder="1"/>
    <xf numFmtId="166" fontId="24" fillId="0" borderId="27" xfId="34" applyNumberFormat="1" applyFont="1" applyBorder="1"/>
    <xf numFmtId="0" fontId="24" fillId="24" borderId="10" xfId="34" applyFont="1" applyFill="1" applyBorder="1" applyAlignment="1">
      <alignment horizontal="center" wrapText="1"/>
    </xf>
    <xf numFmtId="0" fontId="24" fillId="24" borderId="16" xfId="34" applyFont="1" applyFill="1" applyBorder="1" applyAlignment="1">
      <alignment horizontal="center" wrapText="1"/>
    </xf>
    <xf numFmtId="0" fontId="24" fillId="24" borderId="33" xfId="34" applyFont="1" applyFill="1" applyBorder="1" applyAlignment="1">
      <alignment horizontal="center" wrapText="1"/>
    </xf>
    <xf numFmtId="0" fontId="24" fillId="24" borderId="17" xfId="34" applyFont="1" applyFill="1" applyBorder="1" applyAlignment="1">
      <alignment horizontal="center" wrapText="1"/>
    </xf>
    <xf numFmtId="0" fontId="25" fillId="24" borderId="36" xfId="34" applyFont="1" applyFill="1" applyBorder="1" applyAlignment="1">
      <alignment horizontal="center" wrapText="1"/>
    </xf>
    <xf numFmtId="0" fontId="25" fillId="24" borderId="18" xfId="34" applyFont="1" applyFill="1" applyBorder="1" applyAlignment="1">
      <alignment horizontal="center" wrapText="1"/>
    </xf>
    <xf numFmtId="0" fontId="24" fillId="0" borderId="43" xfId="34" applyFont="1" applyBorder="1" applyAlignment="1">
      <alignment horizontal="center" vertical="center" wrapText="1"/>
    </xf>
    <xf numFmtId="0" fontId="24" fillId="0" borderId="44" xfId="34" applyFont="1" applyBorder="1" applyAlignment="1">
      <alignment horizontal="center" vertical="center" wrapText="1"/>
    </xf>
    <xf numFmtId="0" fontId="24" fillId="0" borderId="45" xfId="34" applyFont="1" applyBorder="1" applyAlignment="1">
      <alignment horizontal="center" vertical="center" wrapText="1"/>
    </xf>
    <xf numFmtId="0" fontId="24" fillId="0" borderId="46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0" fontId="24" fillId="0" borderId="47" xfId="34" applyFont="1" applyBorder="1" applyAlignment="1">
      <alignment horizontal="center" vertical="center" wrapText="1"/>
    </xf>
    <xf numFmtId="0" fontId="24" fillId="0" borderId="48" xfId="34" applyFont="1" applyBorder="1" applyAlignment="1">
      <alignment horizontal="center" vertical="center" wrapText="1"/>
    </xf>
    <xf numFmtId="0" fontId="24" fillId="0" borderId="49" xfId="34" applyFont="1" applyBorder="1" applyAlignment="1">
      <alignment horizontal="center" vertical="center" wrapText="1"/>
    </xf>
    <xf numFmtId="0" fontId="24" fillId="0" borderId="50" xfId="34" applyFont="1" applyBorder="1" applyAlignment="1">
      <alignment horizontal="center" vertical="center" wrapText="1"/>
    </xf>
    <xf numFmtId="0" fontId="26" fillId="0" borderId="51" xfId="34" applyFont="1" applyBorder="1" applyAlignment="1">
      <alignment horizontal="center" vertical="center" wrapText="1"/>
    </xf>
    <xf numFmtId="0" fontId="26" fillId="0" borderId="29" xfId="34" applyFont="1" applyBorder="1" applyAlignment="1">
      <alignment horizontal="center" vertical="center" wrapText="1"/>
    </xf>
    <xf numFmtId="0" fontId="26" fillId="0" borderId="28" xfId="34" applyFont="1" applyBorder="1" applyAlignment="1">
      <alignment horizontal="center" vertical="center" wrapText="1"/>
    </xf>
    <xf numFmtId="0" fontId="26" fillId="22" borderId="28" xfId="34" applyFont="1" applyFill="1" applyBorder="1" applyAlignment="1">
      <alignment horizontal="center" vertical="center" wrapText="1"/>
    </xf>
    <xf numFmtId="0" fontId="26" fillId="22" borderId="29" xfId="34" applyFont="1" applyFill="1" applyBorder="1" applyAlignment="1">
      <alignment horizontal="center" vertical="center" wrapText="1"/>
    </xf>
    <xf numFmtId="0" fontId="26" fillId="26" borderId="28" xfId="34" applyFont="1" applyFill="1" applyBorder="1" applyAlignment="1">
      <alignment horizontal="center" vertical="center" wrapText="1"/>
    </xf>
    <xf numFmtId="0" fontId="26" fillId="26" borderId="29" xfId="34" applyFont="1" applyFill="1" applyBorder="1" applyAlignment="1">
      <alignment horizontal="center" vertical="center" wrapText="1"/>
    </xf>
    <xf numFmtId="0" fontId="24" fillId="0" borderId="52" xfId="34" applyFont="1" applyBorder="1" applyAlignment="1">
      <alignment horizontal="center" wrapText="1"/>
    </xf>
    <xf numFmtId="0" fontId="24" fillId="0" borderId="53" xfId="34" applyFont="1" applyBorder="1" applyAlignment="1">
      <alignment horizontal="center" wrapText="1"/>
    </xf>
    <xf numFmtId="0" fontId="24" fillId="0" borderId="21" xfId="34" applyFont="1" applyBorder="1" applyAlignment="1">
      <alignment horizontal="center" wrapText="1"/>
    </xf>
    <xf numFmtId="0" fontId="24" fillId="0" borderId="52" xfId="34" applyFont="1" applyBorder="1" applyAlignment="1">
      <alignment horizontal="center" vertical="center" wrapText="1"/>
    </xf>
    <xf numFmtId="0" fontId="24" fillId="0" borderId="53" xfId="34" applyFont="1" applyBorder="1" applyAlignment="1">
      <alignment horizontal="center" vertical="center" wrapText="1"/>
    </xf>
    <xf numFmtId="0" fontId="24" fillId="0" borderId="21" xfId="34" applyFont="1" applyBorder="1" applyAlignment="1">
      <alignment horizontal="center" vertical="center" wrapText="1"/>
    </xf>
    <xf numFmtId="0" fontId="26" fillId="0" borderId="24" xfId="34" applyFont="1" applyBorder="1" applyAlignment="1">
      <alignment horizontal="center" vertical="center" wrapText="1"/>
    </xf>
    <xf numFmtId="0" fontId="24" fillId="24" borderId="54" xfId="34" applyFont="1" applyFill="1" applyBorder="1" applyAlignment="1">
      <alignment horizontal="center" wrapText="1"/>
    </xf>
    <xf numFmtId="0" fontId="24" fillId="24" borderId="14" xfId="34" applyFont="1" applyFill="1" applyBorder="1" applyAlignment="1">
      <alignment horizontal="center" wrapText="1"/>
    </xf>
    <xf numFmtId="0" fontId="26" fillId="0" borderId="69" xfId="34" applyFont="1" applyBorder="1" applyAlignment="1">
      <alignment horizontal="center" vertical="center" wrapText="1"/>
    </xf>
    <xf numFmtId="0" fontId="26" fillId="26" borderId="12" xfId="34" applyFont="1" applyFill="1" applyBorder="1" applyAlignment="1">
      <alignment horizontal="center" vertical="center" wrapText="1"/>
    </xf>
    <xf numFmtId="0" fontId="26" fillId="26" borderId="39" xfId="34" applyFont="1" applyFill="1" applyBorder="1" applyAlignment="1">
      <alignment horizontal="center" vertical="center" wrapText="1"/>
    </xf>
    <xf numFmtId="0" fontId="26" fillId="26" borderId="36" xfId="34" applyFont="1" applyFill="1" applyBorder="1" applyAlignment="1">
      <alignment horizontal="center" vertical="center" wrapText="1"/>
    </xf>
    <xf numFmtId="0" fontId="26" fillId="26" borderId="40" xfId="34" applyFont="1" applyFill="1" applyBorder="1" applyAlignment="1">
      <alignment horizontal="center" vertical="center" wrapText="1"/>
    </xf>
    <xf numFmtId="0" fontId="26" fillId="26" borderId="71" xfId="34" applyFont="1" applyFill="1" applyBorder="1" applyAlignment="1">
      <alignment horizontal="center" vertical="center" wrapText="1"/>
    </xf>
    <xf numFmtId="0" fontId="26" fillId="26" borderId="72" xfId="34" applyFont="1" applyFill="1" applyBorder="1" applyAlignment="1">
      <alignment horizontal="center" vertical="center" wrapText="1"/>
    </xf>
    <xf numFmtId="0" fontId="26" fillId="22" borderId="78" xfId="34" applyFont="1" applyFill="1" applyBorder="1" applyAlignment="1">
      <alignment horizontal="center" vertical="center" wrapText="1"/>
    </xf>
    <xf numFmtId="0" fontId="26" fillId="22" borderId="58" xfId="34" applyFont="1" applyFill="1" applyBorder="1" applyAlignment="1">
      <alignment horizontal="center" vertical="center" wrapText="1"/>
    </xf>
    <xf numFmtId="0" fontId="26" fillId="26" borderId="75" xfId="34" applyFont="1" applyFill="1" applyBorder="1" applyAlignment="1">
      <alignment horizontal="center" vertical="center" wrapText="1"/>
    </xf>
    <xf numFmtId="0" fontId="26" fillId="0" borderId="68" xfId="34" applyFont="1" applyBorder="1" applyAlignment="1">
      <alignment horizontal="center" vertical="center" wrapText="1"/>
    </xf>
    <xf numFmtId="0" fontId="26" fillId="0" borderId="40" xfId="34" applyFont="1" applyBorder="1" applyAlignment="1">
      <alignment horizontal="center" vertical="center" wrapText="1"/>
    </xf>
    <xf numFmtId="0" fontId="26" fillId="0" borderId="73" xfId="34" applyFont="1" applyBorder="1" applyAlignment="1">
      <alignment horizontal="center" vertical="center" wrapText="1"/>
    </xf>
    <xf numFmtId="0" fontId="26" fillId="0" borderId="31" xfId="34" applyFont="1" applyBorder="1" applyAlignment="1">
      <alignment horizontal="center" vertical="center" wrapText="1"/>
    </xf>
    <xf numFmtId="0" fontId="26" fillId="0" borderId="32" xfId="34" applyFont="1" applyBorder="1" applyAlignment="1">
      <alignment horizontal="center" vertical="center" wrapText="1"/>
    </xf>
    <xf numFmtId="0" fontId="26" fillId="26" borderId="77" xfId="34" applyFont="1" applyFill="1" applyBorder="1" applyAlignment="1">
      <alignment horizontal="center" vertical="center" wrapText="1"/>
    </xf>
    <xf numFmtId="0" fontId="26" fillId="22" borderId="43" xfId="34" applyFont="1" applyFill="1" applyBorder="1" applyAlignment="1">
      <alignment horizontal="center" vertical="center" wrapText="1"/>
    </xf>
    <xf numFmtId="0" fontId="26" fillId="22" borderId="45" xfId="34" applyFont="1" applyFill="1" applyBorder="1" applyAlignment="1">
      <alignment horizontal="center" vertical="center" wrapText="1"/>
    </xf>
    <xf numFmtId="0" fontId="26" fillId="0" borderId="12" xfId="34" applyFont="1" applyBorder="1" applyAlignment="1">
      <alignment horizontal="center" vertical="center" wrapText="1"/>
    </xf>
    <xf numFmtId="0" fontId="26" fillId="22" borderId="39" xfId="34" applyFont="1" applyFill="1" applyBorder="1" applyAlignment="1">
      <alignment horizontal="center" vertical="center" wrapText="1"/>
    </xf>
    <xf numFmtId="0" fontId="26" fillId="22" borderId="34" xfId="34" applyFont="1" applyFill="1" applyBorder="1" applyAlignment="1">
      <alignment horizontal="center" vertical="center" wrapText="1"/>
    </xf>
    <xf numFmtId="0" fontId="26" fillId="26" borderId="69" xfId="34" applyFont="1" applyFill="1" applyBorder="1" applyAlignment="1">
      <alignment horizontal="center" vertical="center" wrapText="1"/>
    </xf>
    <xf numFmtId="0" fontId="26" fillId="0" borderId="77" xfId="34" applyFont="1" applyBorder="1" applyAlignment="1">
      <alignment horizontal="center" vertical="center" wrapText="1"/>
    </xf>
    <xf numFmtId="0" fontId="24" fillId="0" borderId="54" xfId="34" applyFont="1" applyBorder="1" applyAlignment="1">
      <alignment horizontal="center" vertical="center" wrapText="1"/>
    </xf>
    <xf numFmtId="0" fontId="24" fillId="0" borderId="15" xfId="34" applyFont="1" applyBorder="1" applyAlignment="1">
      <alignment horizontal="center" vertical="center" wrapText="1"/>
    </xf>
    <xf numFmtId="0" fontId="24" fillId="0" borderId="38" xfId="34" applyFont="1" applyBorder="1" applyAlignment="1">
      <alignment horizontal="center" vertical="center" wrapText="1"/>
    </xf>
    <xf numFmtId="0" fontId="24" fillId="0" borderId="33" xfId="34" applyFont="1" applyBorder="1" applyAlignment="1">
      <alignment horizontal="center" vertical="center" wrapText="1"/>
    </xf>
    <xf numFmtId="0" fontId="24" fillId="0" borderId="12" xfId="34" applyFont="1" applyBorder="1" applyAlignment="1">
      <alignment horizontal="center" vertical="center" wrapText="1"/>
    </xf>
    <xf numFmtId="0" fontId="24" fillId="0" borderId="17" xfId="34" applyFont="1" applyBorder="1" applyAlignment="1">
      <alignment horizontal="center" vertical="center" wrapText="1"/>
    </xf>
    <xf numFmtId="0" fontId="26" fillId="0" borderId="33" xfId="34" applyFont="1" applyBorder="1" applyAlignment="1">
      <alignment horizontal="center" vertical="center" wrapText="1"/>
    </xf>
    <xf numFmtId="0" fontId="39" fillId="0" borderId="43" xfId="34" applyFont="1" applyBorder="1" applyAlignment="1">
      <alignment horizontal="center" vertical="center" wrapText="1"/>
    </xf>
    <xf numFmtId="0" fontId="39" fillId="0" borderId="44" xfId="34" applyFont="1" applyBorder="1" applyAlignment="1">
      <alignment horizontal="center" vertical="center" wrapText="1"/>
    </xf>
    <xf numFmtId="0" fontId="39" fillId="0" borderId="46" xfId="34" applyFont="1" applyBorder="1" applyAlignment="1">
      <alignment horizontal="center" vertical="center" wrapText="1"/>
    </xf>
    <xf numFmtId="0" fontId="39" fillId="0" borderId="0" xfId="34" applyFont="1" applyAlignment="1">
      <alignment horizontal="center" vertical="center" wrapText="1"/>
    </xf>
    <xf numFmtId="0" fontId="39" fillId="0" borderId="25" xfId="34" applyFont="1" applyBorder="1" applyAlignment="1">
      <alignment horizontal="center" vertical="center" wrapText="1"/>
    </xf>
    <xf numFmtId="0" fontId="39" fillId="0" borderId="57" xfId="34" applyFont="1" applyBorder="1" applyAlignment="1">
      <alignment horizontal="center" vertical="center" wrapText="1"/>
    </xf>
    <xf numFmtId="0" fontId="39" fillId="0" borderId="45" xfId="34" applyFont="1" applyBorder="1" applyAlignment="1">
      <alignment horizontal="center" vertical="center" wrapText="1"/>
    </xf>
    <xf numFmtId="0" fontId="39" fillId="0" borderId="47" xfId="34" applyFont="1" applyBorder="1" applyAlignment="1">
      <alignment horizontal="center" vertical="center" wrapText="1"/>
    </xf>
    <xf numFmtId="0" fontId="39" fillId="0" borderId="48" xfId="34" applyFont="1" applyBorder="1" applyAlignment="1">
      <alignment horizontal="center" vertical="center" wrapText="1"/>
    </xf>
    <xf numFmtId="0" fontId="39" fillId="0" borderId="49" xfId="34" applyFont="1" applyBorder="1" applyAlignment="1">
      <alignment horizontal="center" vertical="center" wrapText="1"/>
    </xf>
    <xf numFmtId="0" fontId="39" fillId="0" borderId="50" xfId="34" applyFont="1" applyBorder="1" applyAlignment="1">
      <alignment horizontal="center" vertical="center" wrapText="1"/>
    </xf>
    <xf numFmtId="0" fontId="26" fillId="0" borderId="71" xfId="34" applyFont="1" applyBorder="1" applyAlignment="1">
      <alignment horizontal="center" vertical="center" wrapText="1"/>
    </xf>
    <xf numFmtId="0" fontId="26" fillId="0" borderId="72" xfId="34" applyFont="1" applyBorder="1" applyAlignment="1">
      <alignment horizontal="center" vertical="center" wrapText="1"/>
    </xf>
    <xf numFmtId="0" fontId="24" fillId="0" borderId="30" xfId="34" applyFont="1" applyBorder="1" applyAlignment="1">
      <alignment horizontal="center" vertical="center" wrapText="1"/>
    </xf>
    <xf numFmtId="0" fontId="24" fillId="0" borderId="13" xfId="34" applyFont="1" applyBorder="1" applyAlignment="1">
      <alignment horizontal="center" vertical="center" wrapText="1"/>
    </xf>
    <xf numFmtId="0" fontId="24" fillId="0" borderId="27" xfId="34" applyFont="1" applyBorder="1" applyAlignment="1">
      <alignment horizontal="center" vertical="center" wrapText="1"/>
    </xf>
    <xf numFmtId="0" fontId="26" fillId="22" borderId="60" xfId="34" applyFont="1" applyFill="1" applyBorder="1" applyAlignment="1">
      <alignment horizontal="center" vertical="center" wrapText="1"/>
    </xf>
    <xf numFmtId="0" fontId="26" fillId="22" borderId="56" xfId="34" applyFont="1" applyFill="1" applyBorder="1" applyAlignment="1">
      <alignment horizontal="center" vertical="center" wrapText="1"/>
    </xf>
    <xf numFmtId="0" fontId="26" fillId="26" borderId="79" xfId="34" applyFont="1" applyFill="1" applyBorder="1" applyAlignment="1">
      <alignment horizontal="center" vertical="center" wrapText="1"/>
    </xf>
    <xf numFmtId="0" fontId="26" fillId="0" borderId="76" xfId="34" applyFont="1" applyBorder="1" applyAlignment="1">
      <alignment horizontal="center" vertical="center" wrapText="1"/>
    </xf>
    <xf numFmtId="0" fontId="26" fillId="0" borderId="34" xfId="34" applyFont="1" applyBorder="1" applyAlignment="1">
      <alignment horizontal="center" vertical="center" wrapText="1"/>
    </xf>
    <xf numFmtId="0" fontId="24" fillId="0" borderId="46" xfId="34" applyFont="1" applyBorder="1" applyAlignment="1">
      <alignment horizontal="center" wrapText="1"/>
    </xf>
    <xf numFmtId="0" fontId="24" fillId="0" borderId="0" xfId="34" applyFont="1" applyAlignment="1">
      <alignment horizontal="center" wrapText="1"/>
    </xf>
    <xf numFmtId="0" fontId="24" fillId="0" borderId="25" xfId="34" applyFont="1" applyBorder="1" applyAlignment="1">
      <alignment horizontal="center" vertical="center" wrapText="1"/>
    </xf>
    <xf numFmtId="0" fontId="24" fillId="0" borderId="57" xfId="34" applyFont="1" applyBorder="1" applyAlignment="1">
      <alignment horizontal="center" vertical="center" wrapText="1"/>
    </xf>
    <xf numFmtId="0" fontId="24" fillId="0" borderId="26" xfId="34" applyFont="1" applyBorder="1" applyAlignment="1">
      <alignment horizontal="center" vertical="center" wrapText="1"/>
    </xf>
    <xf numFmtId="0" fontId="26" fillId="0" borderId="61" xfId="34" applyFont="1" applyBorder="1" applyAlignment="1">
      <alignment horizontal="center" vertical="center" wrapText="1"/>
    </xf>
    <xf numFmtId="0" fontId="26" fillId="0" borderId="62" xfId="34" applyFont="1" applyBorder="1" applyAlignment="1">
      <alignment horizontal="center" vertical="center" wrapText="1"/>
    </xf>
    <xf numFmtId="0" fontId="26" fillId="0" borderId="50" xfId="34" applyFont="1" applyBorder="1" applyAlignment="1">
      <alignment horizontal="center" vertical="center" wrapText="1"/>
    </xf>
    <xf numFmtId="0" fontId="30" fillId="0" borderId="15" xfId="34" applyFont="1" applyBorder="1" applyAlignment="1">
      <alignment horizontal="center" vertical="center" wrapText="1"/>
    </xf>
    <xf numFmtId="0" fontId="30" fillId="0" borderId="39" xfId="34" applyFont="1" applyBorder="1" applyAlignment="1">
      <alignment horizontal="center" vertical="center" wrapText="1"/>
    </xf>
    <xf numFmtId="0" fontId="30" fillId="0" borderId="63" xfId="34" applyFont="1" applyBorder="1" applyAlignment="1">
      <alignment horizontal="center" vertical="center" wrapText="1"/>
    </xf>
    <xf numFmtId="0" fontId="30" fillId="0" borderId="34" xfId="34" applyFont="1" applyBorder="1" applyAlignment="1">
      <alignment horizontal="center" vertical="center" wrapText="1"/>
    </xf>
    <xf numFmtId="0" fontId="30" fillId="0" borderId="60" xfId="34" applyFont="1" applyBorder="1" applyAlignment="1">
      <alignment horizontal="center" vertical="center" wrapText="1"/>
    </xf>
    <xf numFmtId="0" fontId="30" fillId="0" borderId="0" xfId="34" applyFont="1" applyAlignment="1">
      <alignment horizontal="center" vertical="center" wrapText="1"/>
    </xf>
    <xf numFmtId="0" fontId="30" fillId="0" borderId="56" xfId="34" applyFont="1" applyBorder="1" applyAlignment="1">
      <alignment horizontal="center" vertical="center" wrapText="1"/>
    </xf>
    <xf numFmtId="0" fontId="30" fillId="0" borderId="61" xfId="34" applyFont="1" applyBorder="1" applyAlignment="1">
      <alignment horizontal="center" vertical="center" wrapText="1"/>
    </xf>
    <xf numFmtId="0" fontId="30" fillId="0" borderId="49" xfId="34" applyFont="1" applyBorder="1" applyAlignment="1">
      <alignment horizontal="center" vertical="center" wrapText="1"/>
    </xf>
    <xf numFmtId="0" fontId="30" fillId="0" borderId="62" xfId="34" applyFont="1" applyBorder="1" applyAlignment="1">
      <alignment horizontal="center" vertical="center" wrapText="1"/>
    </xf>
    <xf numFmtId="0" fontId="30" fillId="0" borderId="59" xfId="34" applyFont="1" applyBorder="1" applyAlignment="1">
      <alignment horizontal="center" vertical="center" wrapText="1"/>
    </xf>
    <xf numFmtId="0" fontId="30" fillId="0" borderId="44" xfId="34" applyFont="1" applyBorder="1" applyAlignment="1">
      <alignment horizontal="center" vertical="center" wrapText="1"/>
    </xf>
    <xf numFmtId="0" fontId="30" fillId="0" borderId="55" xfId="34" applyFont="1" applyBorder="1" applyAlignment="1">
      <alignment horizontal="center" vertical="center" wrapText="1"/>
    </xf>
    <xf numFmtId="0" fontId="28" fillId="0" borderId="0" xfId="34" applyFont="1" applyAlignment="1">
      <alignment horizontal="center"/>
    </xf>
    <xf numFmtId="0" fontId="37" fillId="24" borderId="54" xfId="34" applyFont="1" applyFill="1" applyBorder="1" applyAlignment="1">
      <alignment horizontal="center" wrapText="1"/>
    </xf>
    <xf numFmtId="0" fontId="37" fillId="24" borderId="14" xfId="34" applyFont="1" applyFill="1" applyBorder="1" applyAlignment="1">
      <alignment horizontal="center" wrapText="1"/>
    </xf>
    <xf numFmtId="0" fontId="37" fillId="24" borderId="10" xfId="34" applyFont="1" applyFill="1" applyBorder="1" applyAlignment="1">
      <alignment horizontal="center" wrapText="1"/>
    </xf>
    <xf numFmtId="0" fontId="37" fillId="24" borderId="16" xfId="34" applyFont="1" applyFill="1" applyBorder="1" applyAlignment="1">
      <alignment horizontal="center" wrapText="1"/>
    </xf>
    <xf numFmtId="0" fontId="37" fillId="24" borderId="33" xfId="34" applyFont="1" applyFill="1" applyBorder="1" applyAlignment="1">
      <alignment horizontal="center" wrapText="1"/>
    </xf>
    <xf numFmtId="0" fontId="37" fillId="24" borderId="17" xfId="34" applyFont="1" applyFill="1" applyBorder="1" applyAlignment="1">
      <alignment horizontal="center" wrapText="1"/>
    </xf>
    <xf numFmtId="0" fontId="38" fillId="24" borderId="36" xfId="34" applyFont="1" applyFill="1" applyBorder="1" applyAlignment="1">
      <alignment horizontal="center" wrapText="1"/>
    </xf>
    <xf numFmtId="0" fontId="38" fillId="24" borderId="18" xfId="34" applyFont="1" applyFill="1" applyBorder="1" applyAlignment="1">
      <alignment horizontal="center" wrapText="1"/>
    </xf>
    <xf numFmtId="0" fontId="32" fillId="0" borderId="52" xfId="34" applyFont="1" applyBorder="1" applyAlignment="1">
      <alignment horizontal="center" wrapText="1"/>
    </xf>
    <xf numFmtId="0" fontId="32" fillId="0" borderId="53" xfId="34" applyFont="1" applyBorder="1" applyAlignment="1">
      <alignment horizontal="center" wrapText="1"/>
    </xf>
    <xf numFmtId="0" fontId="32" fillId="0" borderId="21" xfId="34" applyFont="1" applyBorder="1" applyAlignment="1">
      <alignment horizontal="center" wrapText="1"/>
    </xf>
    <xf numFmtId="0" fontId="27" fillId="0" borderId="52" xfId="34" applyFont="1" applyBorder="1" applyAlignment="1">
      <alignment horizontal="center" vertical="center" wrapText="1"/>
    </xf>
    <xf numFmtId="0" fontId="27" fillId="0" borderId="53" xfId="34" applyFont="1" applyBorder="1" applyAlignment="1">
      <alignment horizontal="center" vertical="center" wrapText="1"/>
    </xf>
    <xf numFmtId="0" fontId="27" fillId="0" borderId="21" xfId="34" applyFont="1" applyBorder="1" applyAlignment="1">
      <alignment horizontal="center" vertical="center" wrapText="1"/>
    </xf>
    <xf numFmtId="0" fontId="30" fillId="0" borderId="43" xfId="34" applyFont="1" applyBorder="1" applyAlignment="1">
      <alignment horizontal="center" vertical="center" wrapText="1"/>
    </xf>
    <xf numFmtId="0" fontId="30" fillId="0" borderId="46" xfId="34" applyFont="1" applyBorder="1" applyAlignment="1">
      <alignment horizontal="center" vertical="center" wrapText="1"/>
    </xf>
    <xf numFmtId="0" fontId="30" fillId="0" borderId="48" xfId="34" applyFont="1" applyBorder="1" applyAlignment="1">
      <alignment horizontal="center" vertical="center" wrapText="1"/>
    </xf>
    <xf numFmtId="0" fontId="44" fillId="0" borderId="54" xfId="34" applyFont="1" applyBorder="1" applyAlignment="1">
      <alignment horizontal="center" vertical="center" wrapText="1"/>
    </xf>
    <xf numFmtId="0" fontId="44" fillId="0" borderId="15" xfId="34" applyFont="1" applyBorder="1" applyAlignment="1">
      <alignment horizontal="center" vertical="center" wrapText="1"/>
    </xf>
    <xf numFmtId="0" fontId="44" fillId="0" borderId="14" xfId="34" applyFont="1" applyBorder="1" applyAlignment="1">
      <alignment horizontal="center" vertical="center" wrapText="1"/>
    </xf>
    <xf numFmtId="0" fontId="44" fillId="0" borderId="10" xfId="34" applyFont="1" applyBorder="1" applyAlignment="1">
      <alignment horizontal="center" vertical="center" wrapText="1"/>
    </xf>
    <xf numFmtId="0" fontId="44" fillId="0" borderId="11" xfId="34" applyFont="1" applyBorder="1" applyAlignment="1">
      <alignment horizontal="center" vertical="center" wrapText="1"/>
    </xf>
    <xf numFmtId="0" fontId="44" fillId="0" borderId="16" xfId="34" applyFont="1" applyBorder="1" applyAlignment="1">
      <alignment horizontal="center" vertical="center" wrapText="1"/>
    </xf>
    <xf numFmtId="0" fontId="24" fillId="0" borderId="14" xfId="34" applyFont="1" applyBorder="1" applyAlignment="1">
      <alignment horizontal="center" vertical="center" wrapText="1"/>
    </xf>
    <xf numFmtId="0" fontId="24" fillId="0" borderId="10" xfId="34" applyFont="1" applyBorder="1" applyAlignment="1">
      <alignment horizontal="center" vertical="center" wrapText="1"/>
    </xf>
    <xf numFmtId="0" fontId="24" fillId="0" borderId="11" xfId="34" applyFont="1" applyBorder="1" applyAlignment="1">
      <alignment horizontal="center" vertical="center" wrapText="1"/>
    </xf>
    <xf numFmtId="0" fontId="24" fillId="0" borderId="16" xfId="34" applyFont="1" applyBorder="1" applyAlignment="1">
      <alignment horizontal="center" vertical="center" wrapText="1"/>
    </xf>
    <xf numFmtId="0" fontId="24" fillId="0" borderId="64" xfId="34" applyFont="1" applyBorder="1" applyAlignment="1">
      <alignment horizontal="center" vertical="center" wrapText="1"/>
    </xf>
    <xf numFmtId="0" fontId="24" fillId="0" borderId="65" xfId="34" applyFont="1" applyBorder="1" applyAlignment="1">
      <alignment horizontal="center" vertical="center" wrapText="1"/>
    </xf>
    <xf numFmtId="0" fontId="24" fillId="0" borderId="66" xfId="34" applyFont="1" applyBorder="1" applyAlignment="1">
      <alignment horizontal="center" vertical="center" wrapText="1"/>
    </xf>
    <xf numFmtId="0" fontId="25" fillId="0" borderId="0" xfId="34" applyFont="1" applyAlignment="1">
      <alignment horizontal="center"/>
    </xf>
    <xf numFmtId="0" fontId="24" fillId="0" borderId="28" xfId="34" applyFont="1" applyBorder="1" applyAlignment="1">
      <alignment horizontal="center" vertical="center" wrapText="1"/>
    </xf>
    <xf numFmtId="0" fontId="24" fillId="0" borderId="67" xfId="34" applyFont="1" applyBorder="1" applyAlignment="1">
      <alignment horizontal="center" vertical="center" wrapText="1"/>
    </xf>
    <xf numFmtId="0" fontId="24" fillId="0" borderId="63" xfId="34" applyFont="1" applyBorder="1" applyAlignment="1">
      <alignment horizontal="center" vertical="center" wrapText="1"/>
    </xf>
    <xf numFmtId="0" fontId="24" fillId="0" borderId="34" xfId="34" applyFont="1" applyBorder="1" applyAlignment="1">
      <alignment horizontal="center" vertical="center" wrapText="1"/>
    </xf>
    <xf numFmtId="0" fontId="24" fillId="0" borderId="56" xfId="34" applyFont="1" applyBorder="1" applyAlignment="1">
      <alignment horizontal="center" vertical="center" wrapText="1"/>
    </xf>
    <xf numFmtId="0" fontId="24" fillId="0" borderId="62" xfId="34" applyFont="1" applyBorder="1" applyAlignment="1">
      <alignment horizontal="center" vertical="center" wrapText="1"/>
    </xf>
    <xf numFmtId="0" fontId="24" fillId="0" borderId="39" xfId="34" applyFont="1" applyBorder="1" applyAlignment="1">
      <alignment horizontal="center" vertical="center" wrapText="1"/>
    </xf>
    <xf numFmtId="0" fontId="24" fillId="0" borderId="23" xfId="34" applyFont="1" applyBorder="1" applyAlignment="1">
      <alignment horizontal="center" vertical="center" wrapText="1"/>
    </xf>
    <xf numFmtId="0" fontId="24" fillId="0" borderId="60" xfId="34" applyFont="1" applyBorder="1" applyAlignment="1">
      <alignment horizontal="center" vertical="center" wrapText="1"/>
    </xf>
    <xf numFmtId="0" fontId="24" fillId="0" borderId="61" xfId="34" applyFont="1" applyBorder="1" applyAlignment="1">
      <alignment horizontal="center" vertical="center" wrapText="1"/>
    </xf>
  </cellXfs>
  <cellStyles count="55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Normal_Sheet1" xfId="13" xr:uid="{00000000-0005-0000-0000-00000C000000}"/>
    <cellStyle name="Акцент1" xfId="14" builtinId="29" customBuiltin="1"/>
    <cellStyle name="Акцент2" xfId="15" builtinId="33" customBuiltin="1"/>
    <cellStyle name="Акцент3" xfId="16" builtinId="37" customBuiltin="1"/>
    <cellStyle name="Акцент4" xfId="17" builtinId="41" customBuiltin="1"/>
    <cellStyle name="Акцент5" xfId="18" builtinId="45" customBuiltin="1"/>
    <cellStyle name="Акцент6" xfId="19" builtinId="49" customBuiltin="1"/>
    <cellStyle name="Ввод " xfId="20" builtinId="20" customBuiltin="1"/>
    <cellStyle name="Вывод" xfId="21" builtinId="21" customBuiltin="1"/>
    <cellStyle name="Вычисление" xfId="22" builtinId="22" customBuiltin="1"/>
    <cellStyle name="Заголовок 1" xfId="23" builtinId="16" customBuiltin="1"/>
    <cellStyle name="Заголовок 2" xfId="24" builtinId="17" customBuiltin="1"/>
    <cellStyle name="Заголовок 3" xfId="25" builtinId="18" customBuiltin="1"/>
    <cellStyle name="Заголовок 4" xfId="26" builtinId="19" customBuiltin="1"/>
    <cellStyle name="Итог" xfId="27" builtinId="25" customBuiltin="1"/>
    <cellStyle name="Контрольная ячейка" xfId="28" builtinId="23" customBuiltin="1"/>
    <cellStyle name="Название" xfId="29" builtinId="15" customBuiltin="1"/>
    <cellStyle name="Нейтральный" xfId="30" builtinId="28" customBuiltin="1"/>
    <cellStyle name="Обычный" xfId="0" builtinId="0"/>
    <cellStyle name="Обычный 10" xfId="31" xr:uid="{00000000-0005-0000-0000-00001F000000}"/>
    <cellStyle name="Обычный 2" xfId="32" xr:uid="{00000000-0005-0000-0000-000020000000}"/>
    <cellStyle name="Обычный 3" xfId="33" xr:uid="{00000000-0005-0000-0000-000021000000}"/>
    <cellStyle name="Обычный_Книга1" xfId="34" xr:uid="{00000000-0005-0000-0000-000022000000}"/>
    <cellStyle name="Обычный_Приложение № 4 к Протоколу 10" xfId="35" xr:uid="{00000000-0005-0000-0000-000023000000}"/>
    <cellStyle name="Обычный_Шаблон 1-2016" xfId="36" xr:uid="{00000000-0005-0000-0000-000024000000}"/>
    <cellStyle name="Плохой" xfId="37" builtinId="27" customBuiltin="1"/>
    <cellStyle name="Пояснение" xfId="38" builtinId="53" customBuiltin="1"/>
    <cellStyle name="Примечание" xfId="39" builtinId="10" customBuiltin="1"/>
    <cellStyle name="Примечание 2" xfId="40" xr:uid="{00000000-0005-0000-0000-000028000000}"/>
    <cellStyle name="Процентный" xfId="54" builtinId="5"/>
    <cellStyle name="Связанная ячейка" xfId="41" builtinId="24" customBuiltin="1"/>
    <cellStyle name="Текст предупреждения" xfId="42" builtinId="11" customBuiltin="1"/>
    <cellStyle name="Финансовый" xfId="43" builtinId="3"/>
    <cellStyle name="Финансовый 2" xfId="44" xr:uid="{00000000-0005-0000-0000-00002C000000}"/>
    <cellStyle name="Финансовый 2 2" xfId="45" xr:uid="{00000000-0005-0000-0000-00002D000000}"/>
    <cellStyle name="Финансовый 3" xfId="46" xr:uid="{00000000-0005-0000-0000-00002E000000}"/>
    <cellStyle name="Финансовый 3 2" xfId="47" xr:uid="{00000000-0005-0000-0000-00002F000000}"/>
    <cellStyle name="Финансовый 4" xfId="48" xr:uid="{00000000-0005-0000-0000-000030000000}"/>
    <cellStyle name="Финансовый 6" xfId="49" xr:uid="{00000000-0005-0000-0000-000031000000}"/>
    <cellStyle name="Финансовый 6 2" xfId="50" xr:uid="{00000000-0005-0000-0000-000032000000}"/>
    <cellStyle name="Финансовый 7" xfId="51" xr:uid="{00000000-0005-0000-0000-000033000000}"/>
    <cellStyle name="Финансовый 7 2" xfId="52" xr:uid="{00000000-0005-0000-0000-000034000000}"/>
    <cellStyle name="Хороший" xfId="53" builtinId="26" customBuiltin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2/&#1047;&#1072;&#1089;&#1077;&#1076;&#1072;&#1085;&#1080;&#1077;%206-2022/&#1064;&#1072;&#1073;&#1083;&#1086;&#1085;%206-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4;&#1090;&#1095;&#1077;&#1090;&#1099;/1-&#1057;&#1052;&#1054;/2022/&#1054;&#1090;&#1095;&#1077;&#1090;%20&#1092;.%201-&#1057;&#1052;&#1054;%202022%20&#1042;&#1057;&#1053;%20&#1103;&#1085;&#1074;&#1072;&#1088;&#1100;-&#1086;&#1082;&#1090;&#1103;&#1073;&#1088;&#110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2/&#1047;&#1072;&#1089;&#1077;&#1076;&#1072;&#1085;&#1080;&#1077;%208-2022/&#1064;&#1072;&#1073;&#1083;&#1086;&#1085;%208-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пол-ка подуш"/>
      <sheetName val="План общ подуш"/>
      <sheetName val="Дн.ст.План 2022"/>
      <sheetName val="Объемы на 2022 год "/>
      <sheetName val="план 22-план_предыд шаблона"/>
      <sheetName val="СКОРАЯ"/>
      <sheetName val="План 2022"/>
      <sheetName val="План диагн (уменьш подуш)"/>
      <sheetName val="План диагн за ед"/>
      <sheetName val="Прил. к Протоколу Распред по МО"/>
      <sheetName val="СВОД"/>
      <sheetName val="ККБ"/>
      <sheetName val="ККДБ"/>
      <sheetName val="КВД"/>
      <sheetName val="Онко"/>
      <sheetName val="гериатр"/>
      <sheetName val="Роддом1"/>
      <sheetName val="ДИБ"/>
      <sheetName val="СПИД"/>
      <sheetName val="СППК"/>
      <sheetName val="СПЕлиз"/>
      <sheetName val="Кр.стомат"/>
      <sheetName val="Горстом"/>
      <sheetName val="Детстом"/>
      <sheetName val="елизстом"/>
      <sheetName val="КНК"/>
      <sheetName val="БМК"/>
      <sheetName val="Ормед"/>
      <sheetName val="ЖМК"/>
      <sheetName val="Тубдиспансер"/>
      <sheetName val="ИМПУЛЬС"/>
      <sheetName val="2вч1477"/>
      <sheetName val="АО МЕДИЦИНА "/>
      <sheetName val="Юнилаб-Хаб"/>
      <sheetName val="ЭН ДЖИ СИ ВЛАД"/>
      <sheetName val="Хаб ЦХГлаза"/>
      <sheetName val="ЭКОц"/>
      <sheetName val="РЖД ВЛАД"/>
      <sheetName val="КККД"/>
      <sheetName val="вил"/>
      <sheetName val="ДВОМЦ"/>
      <sheetName val="ГБ1"/>
      <sheetName val="ГБ2"/>
      <sheetName val="ДП1"/>
      <sheetName val="ДП2"/>
      <sheetName val="ГП1"/>
      <sheetName val="ГП3"/>
      <sheetName val="УВД"/>
      <sheetName val="ЦМП"/>
      <sheetName val="ЕРБ"/>
      <sheetName val="Быст"/>
      <sheetName val="УКам"/>
      <sheetName val="Мильков"/>
      <sheetName val="Озерн"/>
      <sheetName val="Ключ"/>
      <sheetName val="УБ"/>
      <sheetName val="Собол"/>
      <sheetName val="КОБ"/>
      <sheetName val="Тигил"/>
      <sheetName val="Олют"/>
      <sheetName val="Караг"/>
      <sheetName val="Пенжин"/>
      <sheetName val="Ник"/>
      <sheetName val="НПФ ХЕЛИКС"/>
      <sheetName val="ВО Амурская"/>
      <sheetName val="ООО &quot;ВИТАЛАБ&quot;"/>
      <sheetName val="ОнкоНКЦ"/>
      <sheetName val="М-Лайн"/>
      <sheetName val="Нефросовет"/>
      <sheetName val="Мед.реабилитация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/>
      <sheetData sheetId="6">
        <row r="9">
          <cell r="B9" t="str">
            <v>ККБ Лукашевского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J9">
            <v>11618</v>
          </cell>
          <cell r="K9">
            <v>13365.300000000001</v>
          </cell>
          <cell r="M9">
            <v>0</v>
          </cell>
          <cell r="O9">
            <v>8380</v>
          </cell>
          <cell r="P9">
            <v>30774.89</v>
          </cell>
          <cell r="Q9">
            <v>2500</v>
          </cell>
          <cell r="R9">
            <v>13372.360100000002</v>
          </cell>
          <cell r="U9">
            <v>6241</v>
          </cell>
          <cell r="V9">
            <v>19578.619900000002</v>
          </cell>
          <cell r="X9">
            <v>11374</v>
          </cell>
          <cell r="Y9">
            <v>1535776.33</v>
          </cell>
          <cell r="AF9">
            <v>337</v>
          </cell>
          <cell r="AG9">
            <v>115511.80999999998</v>
          </cell>
          <cell r="AJ9">
            <v>1281</v>
          </cell>
          <cell r="AK9">
            <v>121246.02</v>
          </cell>
        </row>
        <row r="10">
          <cell r="B10" t="str">
            <v>ККДБ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J10">
            <v>6900</v>
          </cell>
          <cell r="K10">
            <v>8527.5400000000009</v>
          </cell>
          <cell r="M10">
            <v>0</v>
          </cell>
          <cell r="O10">
            <v>4000</v>
          </cell>
          <cell r="P10">
            <v>11748.619999999999</v>
          </cell>
          <cell r="Q10">
            <v>2368</v>
          </cell>
          <cell r="R10">
            <v>12486.126359999998</v>
          </cell>
          <cell r="U10">
            <v>2328</v>
          </cell>
          <cell r="V10">
            <v>10950.97364</v>
          </cell>
          <cell r="X10">
            <v>3699</v>
          </cell>
          <cell r="Y10">
            <v>466884.39</v>
          </cell>
          <cell r="AF10">
            <v>41</v>
          </cell>
          <cell r="AG10">
            <v>25002.18</v>
          </cell>
          <cell r="AJ10">
            <v>962</v>
          </cell>
          <cell r="AK10">
            <v>47007.44</v>
          </cell>
        </row>
        <row r="11">
          <cell r="B11" t="str">
            <v>ККОД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J11">
            <v>14229</v>
          </cell>
          <cell r="K11">
            <v>32535.420000000002</v>
          </cell>
          <cell r="M11">
            <v>0</v>
          </cell>
          <cell r="O11">
            <v>0</v>
          </cell>
          <cell r="P11">
            <v>0</v>
          </cell>
          <cell r="Q11">
            <v>7630</v>
          </cell>
          <cell r="R11">
            <v>58681.20299999998</v>
          </cell>
          <cell r="U11">
            <v>47283</v>
          </cell>
          <cell r="V11">
            <v>136026.51700000002</v>
          </cell>
          <cell r="X11">
            <v>3220</v>
          </cell>
          <cell r="Y11">
            <v>641227.87</v>
          </cell>
          <cell r="AF11">
            <v>0</v>
          </cell>
          <cell r="AG11">
            <v>0</v>
          </cell>
          <cell r="AH11">
            <v>120</v>
          </cell>
          <cell r="AI11">
            <v>26643.64</v>
          </cell>
          <cell r="AJ11">
            <v>2494</v>
          </cell>
          <cell r="AK11">
            <v>493718.19</v>
          </cell>
        </row>
        <row r="12">
          <cell r="B12" t="str">
            <v>КККВД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J12">
            <v>2900</v>
          </cell>
          <cell r="K12">
            <v>2816.9700000000003</v>
          </cell>
          <cell r="M12">
            <v>0</v>
          </cell>
          <cell r="O12">
            <v>0</v>
          </cell>
          <cell r="P12">
            <v>0</v>
          </cell>
          <cell r="Q12">
            <v>9500</v>
          </cell>
          <cell r="R12">
            <v>37140.44</v>
          </cell>
          <cell r="U12">
            <v>0</v>
          </cell>
          <cell r="V12">
            <v>0</v>
          </cell>
          <cell r="X12">
            <v>413</v>
          </cell>
          <cell r="Y12">
            <v>58665.15</v>
          </cell>
          <cell r="AF12">
            <v>0</v>
          </cell>
          <cell r="AG12">
            <v>0</v>
          </cell>
          <cell r="AJ12">
            <v>515</v>
          </cell>
          <cell r="AK12">
            <v>35436.75</v>
          </cell>
        </row>
        <row r="13">
          <cell r="B13" t="str">
            <v>Краев.стоматология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J13">
            <v>50</v>
          </cell>
          <cell r="K13">
            <v>45.48</v>
          </cell>
          <cell r="M13">
            <v>0</v>
          </cell>
          <cell r="O13">
            <v>0</v>
          </cell>
          <cell r="P13">
            <v>0</v>
          </cell>
          <cell r="Q13">
            <v>12950</v>
          </cell>
          <cell r="R13">
            <v>68000</v>
          </cell>
          <cell r="U13">
            <v>0</v>
          </cell>
          <cell r="V13">
            <v>0</v>
          </cell>
          <cell r="X13">
            <v>0</v>
          </cell>
          <cell r="Y13">
            <v>0</v>
          </cell>
          <cell r="AF13">
            <v>0</v>
          </cell>
          <cell r="AG13">
            <v>0</v>
          </cell>
          <cell r="AJ13">
            <v>0</v>
          </cell>
          <cell r="AK13">
            <v>0</v>
          </cell>
        </row>
        <row r="14">
          <cell r="B14" t="str">
            <v>ГДИБ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J14">
            <v>0</v>
          </cell>
          <cell r="K14">
            <v>0</v>
          </cell>
          <cell r="M14">
            <v>0</v>
          </cell>
          <cell r="O14">
            <v>1200</v>
          </cell>
          <cell r="P14">
            <v>3422.51</v>
          </cell>
          <cell r="Q14">
            <v>0</v>
          </cell>
          <cell r="R14">
            <v>-1.9500000053085387E-3</v>
          </cell>
          <cell r="U14">
            <v>92235</v>
          </cell>
          <cell r="V14">
            <v>73293.641950000005</v>
          </cell>
          <cell r="X14">
            <v>1692</v>
          </cell>
          <cell r="Y14">
            <v>165692.88</v>
          </cell>
          <cell r="AF14">
            <v>0</v>
          </cell>
          <cell r="AG14">
            <v>0</v>
          </cell>
          <cell r="AJ14">
            <v>45</v>
          </cell>
          <cell r="AK14">
            <v>2234.6999999999998</v>
          </cell>
        </row>
        <row r="15">
          <cell r="B15" t="str">
            <v>КККД</v>
          </cell>
          <cell r="C15">
            <v>0</v>
          </cell>
          <cell r="D15">
            <v>0</v>
          </cell>
          <cell r="E15">
            <v>2571</v>
          </cell>
          <cell r="F15">
            <v>15507.15</v>
          </cell>
          <cell r="J15">
            <v>30490</v>
          </cell>
          <cell r="K15">
            <v>37448.060000000005</v>
          </cell>
          <cell r="M15">
            <v>5500</v>
          </cell>
          <cell r="O15">
            <v>2000</v>
          </cell>
          <cell r="P15">
            <v>5565.4800000000005</v>
          </cell>
          <cell r="Q15">
            <v>17900</v>
          </cell>
          <cell r="R15">
            <v>78394.559999999998</v>
          </cell>
          <cell r="U15">
            <v>3000</v>
          </cell>
          <cell r="V15">
            <v>7728.24</v>
          </cell>
          <cell r="X15">
            <v>0</v>
          </cell>
          <cell r="Y15">
            <v>0</v>
          </cell>
          <cell r="AF15">
            <v>0</v>
          </cell>
          <cell r="AG15">
            <v>0</v>
          </cell>
          <cell r="AJ15">
            <v>957</v>
          </cell>
          <cell r="AK15">
            <v>46044.739999999991</v>
          </cell>
        </row>
        <row r="16">
          <cell r="B16" t="str">
            <v>ГБ № 1</v>
          </cell>
          <cell r="C16">
            <v>0</v>
          </cell>
          <cell r="D16">
            <v>0</v>
          </cell>
          <cell r="E16">
            <v>6240</v>
          </cell>
          <cell r="F16">
            <v>37828.22</v>
          </cell>
          <cell r="J16">
            <v>34500</v>
          </cell>
          <cell r="K16">
            <v>48678.65</v>
          </cell>
          <cell r="M16">
            <v>6000</v>
          </cell>
          <cell r="O16">
            <v>2900</v>
          </cell>
          <cell r="P16">
            <v>8301.5499999999993</v>
          </cell>
          <cell r="Q16">
            <v>29175</v>
          </cell>
          <cell r="R16">
            <v>151216.23396000001</v>
          </cell>
          <cell r="U16">
            <v>1423</v>
          </cell>
          <cell r="V16">
            <v>3988.5260399999997</v>
          </cell>
          <cell r="X16">
            <v>2641</v>
          </cell>
          <cell r="Y16">
            <v>416571.3</v>
          </cell>
          <cell r="AF16">
            <v>0</v>
          </cell>
          <cell r="AG16">
            <v>0</v>
          </cell>
          <cell r="AJ16">
            <v>200</v>
          </cell>
          <cell r="AK16">
            <v>8375.93</v>
          </cell>
        </row>
        <row r="17">
          <cell r="B17" t="str">
            <v>ГБ № 2</v>
          </cell>
          <cell r="C17">
            <v>0</v>
          </cell>
          <cell r="D17">
            <v>0</v>
          </cell>
          <cell r="E17">
            <v>10447</v>
          </cell>
          <cell r="F17">
            <v>63854.53</v>
          </cell>
          <cell r="J17">
            <v>43500</v>
          </cell>
          <cell r="K17">
            <v>52547.12</v>
          </cell>
          <cell r="M17">
            <v>5000</v>
          </cell>
          <cell r="O17">
            <v>2150</v>
          </cell>
          <cell r="P17">
            <v>6303.86</v>
          </cell>
          <cell r="Q17">
            <v>18010</v>
          </cell>
          <cell r="R17">
            <v>95890.027759999997</v>
          </cell>
          <cell r="U17">
            <v>7388</v>
          </cell>
          <cell r="V17">
            <v>36511.572240000009</v>
          </cell>
          <cell r="X17">
            <v>5746</v>
          </cell>
          <cell r="Y17">
            <v>781876.24</v>
          </cell>
          <cell r="AF17">
            <v>15</v>
          </cell>
          <cell r="AG17">
            <v>6977.92</v>
          </cell>
          <cell r="AJ17">
            <v>500</v>
          </cell>
          <cell r="AK17">
            <v>25852.82</v>
          </cell>
        </row>
        <row r="18">
          <cell r="B18" t="str">
            <v>Род.дом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J18">
            <v>18100</v>
          </cell>
          <cell r="K18">
            <v>28079.23</v>
          </cell>
          <cell r="M18">
            <v>0</v>
          </cell>
          <cell r="O18">
            <v>550</v>
          </cell>
          <cell r="P18">
            <v>1660.11</v>
          </cell>
          <cell r="Q18">
            <v>8000</v>
          </cell>
          <cell r="R18">
            <v>82696.371999999988</v>
          </cell>
          <cell r="U18">
            <v>1200</v>
          </cell>
          <cell r="V18">
            <v>1636.248</v>
          </cell>
          <cell r="X18">
            <v>4385</v>
          </cell>
          <cell r="Y18">
            <v>387459.39</v>
          </cell>
          <cell r="AF18">
            <v>0</v>
          </cell>
          <cell r="AG18">
            <v>0</v>
          </cell>
          <cell r="AJ18">
            <v>1013</v>
          </cell>
          <cell r="AK18">
            <v>37025.11</v>
          </cell>
        </row>
        <row r="19">
          <cell r="B19" t="str">
            <v>Гериатр. больница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J19">
            <v>0</v>
          </cell>
          <cell r="K19">
            <v>0</v>
          </cell>
          <cell r="M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U19">
            <v>0</v>
          </cell>
          <cell r="V19">
            <v>0</v>
          </cell>
          <cell r="X19">
            <v>968</v>
          </cell>
          <cell r="Y19">
            <v>106784.99</v>
          </cell>
          <cell r="AF19">
            <v>0</v>
          </cell>
          <cell r="AG19">
            <v>0</v>
          </cell>
          <cell r="AJ19">
            <v>0</v>
          </cell>
          <cell r="AK19">
            <v>0</v>
          </cell>
        </row>
        <row r="20">
          <cell r="B20" t="str">
            <v>ГП № 1</v>
          </cell>
          <cell r="C20">
            <v>0</v>
          </cell>
          <cell r="D20">
            <v>0</v>
          </cell>
          <cell r="E20">
            <v>15177</v>
          </cell>
          <cell r="F20">
            <v>92443.709999999992</v>
          </cell>
          <cell r="J20">
            <v>39002</v>
          </cell>
          <cell r="K20">
            <v>61752.410000000011</v>
          </cell>
          <cell r="M20">
            <v>4500</v>
          </cell>
          <cell r="O20">
            <v>17747</v>
          </cell>
          <cell r="P20">
            <v>56966.600000000006</v>
          </cell>
          <cell r="Q20">
            <v>28170</v>
          </cell>
          <cell r="R20">
            <v>75026.001359999995</v>
          </cell>
          <cell r="U20">
            <v>1228</v>
          </cell>
          <cell r="V20">
            <v>3464.4286400000001</v>
          </cell>
          <cell r="X20">
            <v>0</v>
          </cell>
          <cell r="Y20">
            <v>0</v>
          </cell>
          <cell r="AF20">
            <v>0</v>
          </cell>
          <cell r="AG20">
            <v>0</v>
          </cell>
          <cell r="AJ20">
            <v>1000</v>
          </cell>
          <cell r="AK20">
            <v>38876.29</v>
          </cell>
        </row>
        <row r="21">
          <cell r="B21" t="str">
            <v>ГП № 3</v>
          </cell>
          <cell r="C21">
            <v>0</v>
          </cell>
          <cell r="D21">
            <v>0</v>
          </cell>
          <cell r="E21">
            <v>17903</v>
          </cell>
          <cell r="F21">
            <v>109253.09</v>
          </cell>
          <cell r="J21">
            <v>47000</v>
          </cell>
          <cell r="K21">
            <v>65423.94</v>
          </cell>
          <cell r="M21">
            <v>6154</v>
          </cell>
          <cell r="O21">
            <v>6900</v>
          </cell>
          <cell r="P21">
            <v>19555.150000000001</v>
          </cell>
          <cell r="Q21">
            <v>37540</v>
          </cell>
          <cell r="R21">
            <v>91310.31</v>
          </cell>
          <cell r="U21">
            <v>1414</v>
          </cell>
          <cell r="V21">
            <v>3243.8</v>
          </cell>
          <cell r="X21">
            <v>0</v>
          </cell>
          <cell r="Y21">
            <v>0</v>
          </cell>
          <cell r="AF21">
            <v>0</v>
          </cell>
          <cell r="AG21">
            <v>0</v>
          </cell>
          <cell r="AJ21">
            <v>1338</v>
          </cell>
          <cell r="AK21">
            <v>62583.490000000005</v>
          </cell>
        </row>
        <row r="22">
          <cell r="B22" t="str">
            <v>ГДП № 1</v>
          </cell>
          <cell r="C22">
            <v>0</v>
          </cell>
          <cell r="D22">
            <v>0</v>
          </cell>
          <cell r="E22">
            <v>28980</v>
          </cell>
          <cell r="F22">
            <v>193887.59000000003</v>
          </cell>
          <cell r="J22">
            <v>130000</v>
          </cell>
          <cell r="K22">
            <v>152601.99999999997</v>
          </cell>
          <cell r="M22">
            <v>0</v>
          </cell>
          <cell r="O22">
            <v>38400</v>
          </cell>
          <cell r="P22">
            <v>109520.26000000001</v>
          </cell>
          <cell r="Q22">
            <v>55885</v>
          </cell>
          <cell r="R22">
            <v>136493.3946</v>
          </cell>
          <cell r="U22">
            <v>1730</v>
          </cell>
          <cell r="V22">
            <v>4623.5654000000004</v>
          </cell>
          <cell r="X22">
            <v>0</v>
          </cell>
          <cell r="Y22">
            <v>0</v>
          </cell>
          <cell r="AF22">
            <v>0</v>
          </cell>
          <cell r="AG22">
            <v>0</v>
          </cell>
          <cell r="AJ22">
            <v>591</v>
          </cell>
          <cell r="AK22">
            <v>42839.289999999994</v>
          </cell>
        </row>
        <row r="23">
          <cell r="B23" t="str">
            <v>ГДП № 2</v>
          </cell>
          <cell r="C23">
            <v>0</v>
          </cell>
          <cell r="D23">
            <v>0</v>
          </cell>
          <cell r="E23">
            <v>7763</v>
          </cell>
          <cell r="F23">
            <v>51800.520000000004</v>
          </cell>
          <cell r="J23">
            <v>55000</v>
          </cell>
          <cell r="K23">
            <v>63118.130000000005</v>
          </cell>
          <cell r="M23">
            <v>0</v>
          </cell>
          <cell r="O23">
            <v>8000</v>
          </cell>
          <cell r="P23">
            <v>22816.73</v>
          </cell>
          <cell r="Q23">
            <v>20130</v>
          </cell>
          <cell r="R23">
            <v>39400.460999999996</v>
          </cell>
          <cell r="U23">
            <v>550</v>
          </cell>
          <cell r="V23">
            <v>1442.1389999999999</v>
          </cell>
          <cell r="X23">
            <v>0</v>
          </cell>
          <cell r="Y23">
            <v>0</v>
          </cell>
          <cell r="AF23">
            <v>0</v>
          </cell>
          <cell r="AG23">
            <v>0</v>
          </cell>
          <cell r="AJ23">
            <v>180</v>
          </cell>
          <cell r="AK23">
            <v>11943.69</v>
          </cell>
        </row>
        <row r="24">
          <cell r="B24" t="str">
            <v>Гор. стоматология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J24">
            <v>600</v>
          </cell>
          <cell r="K24">
            <v>545.78</v>
          </cell>
          <cell r="M24">
            <v>0</v>
          </cell>
          <cell r="O24">
            <v>11826</v>
          </cell>
          <cell r="P24">
            <v>18825.34</v>
          </cell>
          <cell r="Q24">
            <v>20420</v>
          </cell>
          <cell r="R24">
            <v>75000</v>
          </cell>
          <cell r="U24">
            <v>0</v>
          </cell>
          <cell r="V24">
            <v>0</v>
          </cell>
          <cell r="X24">
            <v>0</v>
          </cell>
          <cell r="Y24">
            <v>0</v>
          </cell>
          <cell r="AF24">
            <v>0</v>
          </cell>
          <cell r="AG24">
            <v>0</v>
          </cell>
          <cell r="AJ24">
            <v>0</v>
          </cell>
          <cell r="AK24">
            <v>0</v>
          </cell>
        </row>
        <row r="25">
          <cell r="B25" t="str">
            <v>Детск. стоматолог.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J25">
            <v>200</v>
          </cell>
          <cell r="K25">
            <v>181.93</v>
          </cell>
          <cell r="M25">
            <v>0</v>
          </cell>
          <cell r="O25">
            <v>0</v>
          </cell>
          <cell r="P25">
            <v>0</v>
          </cell>
          <cell r="Q25">
            <v>17951</v>
          </cell>
          <cell r="R25">
            <v>69807.48</v>
          </cell>
          <cell r="U25">
            <v>0</v>
          </cell>
          <cell r="V25">
            <v>0</v>
          </cell>
          <cell r="X25">
            <v>0</v>
          </cell>
          <cell r="Y25">
            <v>0</v>
          </cell>
          <cell r="AF25">
            <v>0</v>
          </cell>
          <cell r="AG25">
            <v>0</v>
          </cell>
          <cell r="AJ25">
            <v>0</v>
          </cell>
          <cell r="AK25">
            <v>0</v>
          </cell>
        </row>
        <row r="27">
          <cell r="B27" t="str">
            <v>ГССМП</v>
          </cell>
          <cell r="C27">
            <v>55500</v>
          </cell>
          <cell r="D27">
            <v>445369.02999999997</v>
          </cell>
          <cell r="E27">
            <v>0</v>
          </cell>
          <cell r="F27">
            <v>0</v>
          </cell>
          <cell r="J27">
            <v>0</v>
          </cell>
          <cell r="K27">
            <v>0</v>
          </cell>
          <cell r="M27">
            <v>0</v>
          </cell>
          <cell r="O27">
            <v>760</v>
          </cell>
          <cell r="P27">
            <v>2017.27</v>
          </cell>
          <cell r="Q27">
            <v>0</v>
          </cell>
          <cell r="R27">
            <v>0</v>
          </cell>
          <cell r="U27">
            <v>0</v>
          </cell>
          <cell r="V27">
            <v>0</v>
          </cell>
          <cell r="X27">
            <v>0</v>
          </cell>
          <cell r="Y27">
            <v>0</v>
          </cell>
          <cell r="AF27">
            <v>0</v>
          </cell>
          <cell r="AG27">
            <v>0</v>
          </cell>
          <cell r="AJ27">
            <v>0</v>
          </cell>
          <cell r="AK27">
            <v>0</v>
          </cell>
        </row>
        <row r="28">
          <cell r="B28" t="str">
            <v>Елизов. ССМП</v>
          </cell>
          <cell r="C28">
            <v>16000</v>
          </cell>
          <cell r="D28">
            <v>151841.42000000001</v>
          </cell>
          <cell r="E28">
            <v>0</v>
          </cell>
          <cell r="F28">
            <v>0</v>
          </cell>
          <cell r="J28">
            <v>0</v>
          </cell>
          <cell r="K28">
            <v>0</v>
          </cell>
          <cell r="M28">
            <v>0</v>
          </cell>
          <cell r="O28">
            <v>4500</v>
          </cell>
          <cell r="P28">
            <v>11938.949999999999</v>
          </cell>
          <cell r="Q28">
            <v>0</v>
          </cell>
          <cell r="R28">
            <v>0</v>
          </cell>
          <cell r="U28">
            <v>0</v>
          </cell>
          <cell r="V28">
            <v>0</v>
          </cell>
          <cell r="X28">
            <v>0</v>
          </cell>
          <cell r="Y28">
            <v>0</v>
          </cell>
          <cell r="AF28">
            <v>0</v>
          </cell>
          <cell r="AG28">
            <v>0</v>
          </cell>
          <cell r="AJ28">
            <v>0</v>
          </cell>
          <cell r="AK28">
            <v>0</v>
          </cell>
        </row>
        <row r="29">
          <cell r="B29" t="str">
            <v>ЕРБ</v>
          </cell>
          <cell r="C29">
            <v>0</v>
          </cell>
          <cell r="D29">
            <v>0</v>
          </cell>
          <cell r="E29">
            <v>29614</v>
          </cell>
          <cell r="F29">
            <v>186103.06999999998</v>
          </cell>
          <cell r="J29">
            <v>115893</v>
          </cell>
          <cell r="K29">
            <v>131522.53999999998</v>
          </cell>
          <cell r="M29">
            <v>12000</v>
          </cell>
          <cell r="O29">
            <v>8370</v>
          </cell>
          <cell r="P29">
            <v>27178.85</v>
          </cell>
          <cell r="Q29">
            <v>80598</v>
          </cell>
          <cell r="R29">
            <v>385703.51386000001</v>
          </cell>
          <cell r="U29">
            <v>7131</v>
          </cell>
          <cell r="V29">
            <v>19431.316139999999</v>
          </cell>
          <cell r="X29">
            <v>5680</v>
          </cell>
          <cell r="Y29">
            <v>591485.54</v>
          </cell>
          <cell r="AF29">
            <v>0</v>
          </cell>
          <cell r="AG29">
            <v>0</v>
          </cell>
          <cell r="AJ29">
            <v>1012</v>
          </cell>
          <cell r="AK29">
            <v>65266.439999999988</v>
          </cell>
        </row>
        <row r="30">
          <cell r="B30" t="str">
            <v>Елизов. стом. полик.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J30">
            <v>1000</v>
          </cell>
          <cell r="K30">
            <v>909.64</v>
          </cell>
          <cell r="M30">
            <v>0</v>
          </cell>
          <cell r="O30">
            <v>0</v>
          </cell>
          <cell r="P30">
            <v>0</v>
          </cell>
          <cell r="Q30">
            <v>21700</v>
          </cell>
          <cell r="R30">
            <v>110255.83</v>
          </cell>
          <cell r="U30">
            <v>0</v>
          </cell>
          <cell r="V30">
            <v>0</v>
          </cell>
          <cell r="X30">
            <v>0</v>
          </cell>
          <cell r="Y30">
            <v>0</v>
          </cell>
          <cell r="AF30">
            <v>0</v>
          </cell>
          <cell r="AG30">
            <v>0</v>
          </cell>
          <cell r="AJ30">
            <v>0</v>
          </cell>
          <cell r="AK30">
            <v>0</v>
          </cell>
        </row>
        <row r="31">
          <cell r="B31" t="str">
            <v>Вилючинская ГБ</v>
          </cell>
          <cell r="C31">
            <v>5517</v>
          </cell>
          <cell r="D31">
            <v>85733.47</v>
          </cell>
          <cell r="E31">
            <v>11538</v>
          </cell>
          <cell r="F31">
            <v>73544.38</v>
          </cell>
          <cell r="J31">
            <v>36055</v>
          </cell>
          <cell r="K31">
            <v>40393.749999999993</v>
          </cell>
          <cell r="M31">
            <v>6100</v>
          </cell>
          <cell r="O31">
            <v>2600</v>
          </cell>
          <cell r="P31">
            <v>7451.03</v>
          </cell>
          <cell r="Q31">
            <v>26050</v>
          </cell>
          <cell r="R31">
            <v>89151.625360000005</v>
          </cell>
          <cell r="U31">
            <v>278</v>
          </cell>
          <cell r="V31">
            <v>774.83464000000004</v>
          </cell>
          <cell r="X31">
            <v>1732</v>
          </cell>
          <cell r="Y31">
            <v>169113.94</v>
          </cell>
          <cell r="AF31">
            <v>0</v>
          </cell>
          <cell r="AG31">
            <v>0</v>
          </cell>
          <cell r="AJ31">
            <v>560</v>
          </cell>
          <cell r="AK31">
            <v>27141.57</v>
          </cell>
        </row>
        <row r="32">
          <cell r="B32" t="str">
            <v>МСЧ УВД</v>
          </cell>
          <cell r="C32">
            <v>0</v>
          </cell>
          <cell r="D32">
            <v>0</v>
          </cell>
          <cell r="E32">
            <v>398</v>
          </cell>
          <cell r="F32">
            <v>2365.4899999999998</v>
          </cell>
          <cell r="J32">
            <v>1450</v>
          </cell>
          <cell r="K32">
            <v>1618.28</v>
          </cell>
          <cell r="M32">
            <v>150</v>
          </cell>
          <cell r="O32">
            <v>0</v>
          </cell>
          <cell r="P32">
            <v>0</v>
          </cell>
          <cell r="Q32">
            <v>1232</v>
          </cell>
          <cell r="R32">
            <v>3212.915</v>
          </cell>
          <cell r="U32">
            <v>250</v>
          </cell>
          <cell r="V32">
            <v>770.495</v>
          </cell>
          <cell r="X32">
            <v>95</v>
          </cell>
          <cell r="Y32">
            <v>7738.56</v>
          </cell>
          <cell r="AF32">
            <v>0</v>
          </cell>
          <cell r="AG32">
            <v>0</v>
          </cell>
          <cell r="AJ32">
            <v>0</v>
          </cell>
          <cell r="AK32">
            <v>0</v>
          </cell>
        </row>
        <row r="33">
          <cell r="B33" t="str">
            <v>ДВОМЦ</v>
          </cell>
          <cell r="C33">
            <v>0</v>
          </cell>
          <cell r="D33">
            <v>0</v>
          </cell>
          <cell r="E33">
            <v>2042</v>
          </cell>
          <cell r="F33">
            <v>12372.48</v>
          </cell>
          <cell r="J33">
            <v>7350</v>
          </cell>
          <cell r="K33">
            <v>8285.44</v>
          </cell>
          <cell r="M33">
            <v>854</v>
          </cell>
          <cell r="O33">
            <v>360</v>
          </cell>
          <cell r="P33">
            <v>1015.81</v>
          </cell>
          <cell r="Q33">
            <v>5230</v>
          </cell>
          <cell r="R33">
            <v>21335.482399999997</v>
          </cell>
          <cell r="U33">
            <v>470</v>
          </cell>
          <cell r="V33">
            <v>1362.5275999999999</v>
          </cell>
          <cell r="X33">
            <v>692</v>
          </cell>
          <cell r="Y33">
            <v>61166.28</v>
          </cell>
          <cell r="AF33">
            <v>0</v>
          </cell>
          <cell r="AG33">
            <v>0</v>
          </cell>
          <cell r="AJ33">
            <v>575</v>
          </cell>
          <cell r="AK33">
            <v>23251.510000000002</v>
          </cell>
        </row>
        <row r="34">
          <cell r="B34" t="str">
            <v>Филиал №2 ФГКУ "1477 ВМКГ"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J34">
            <v>0</v>
          </cell>
          <cell r="K34">
            <v>0</v>
          </cell>
          <cell r="M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U34">
            <v>0</v>
          </cell>
          <cell r="V34">
            <v>0</v>
          </cell>
          <cell r="X34">
            <v>150</v>
          </cell>
          <cell r="Y34">
            <v>31141.79</v>
          </cell>
          <cell r="AF34">
            <v>0</v>
          </cell>
          <cell r="AG34">
            <v>0</v>
          </cell>
          <cell r="AJ34">
            <v>0</v>
          </cell>
          <cell r="AK34">
            <v>0</v>
          </cell>
        </row>
        <row r="35">
          <cell r="B35" t="str">
            <v>У-Камчатская РБ</v>
          </cell>
          <cell r="C35">
            <v>450</v>
          </cell>
          <cell r="D35">
            <v>13591.77</v>
          </cell>
          <cell r="E35">
            <v>1748</v>
          </cell>
          <cell r="F35">
            <v>10977.99</v>
          </cell>
          <cell r="J35">
            <v>6600</v>
          </cell>
          <cell r="K35">
            <v>7259.5399999999991</v>
          </cell>
          <cell r="M35">
            <v>850</v>
          </cell>
          <cell r="O35">
            <v>630</v>
          </cell>
          <cell r="P35">
            <v>1671.4499999999998</v>
          </cell>
          <cell r="Q35">
            <v>2000</v>
          </cell>
          <cell r="R35">
            <v>56806.33</v>
          </cell>
          <cell r="U35">
            <v>200</v>
          </cell>
          <cell r="V35">
            <v>494.52</v>
          </cell>
          <cell r="X35">
            <v>314</v>
          </cell>
          <cell r="Y35">
            <v>34159.49</v>
          </cell>
          <cell r="AF35">
            <v>0</v>
          </cell>
          <cell r="AG35">
            <v>0</v>
          </cell>
          <cell r="AJ35">
            <v>325</v>
          </cell>
          <cell r="AK35">
            <v>13409.010000000002</v>
          </cell>
        </row>
        <row r="36">
          <cell r="B36" t="str">
            <v>Ключевская РБ</v>
          </cell>
          <cell r="C36">
            <v>1200</v>
          </cell>
          <cell r="D36">
            <v>16455.84</v>
          </cell>
          <cell r="E36">
            <v>2356</v>
          </cell>
          <cell r="F36">
            <v>15053.289999999999</v>
          </cell>
          <cell r="J36">
            <v>11004</v>
          </cell>
          <cell r="K36">
            <v>12610.720000000001</v>
          </cell>
          <cell r="M36">
            <v>800</v>
          </cell>
          <cell r="O36">
            <v>422</v>
          </cell>
          <cell r="P36">
            <v>1153.23</v>
          </cell>
          <cell r="Q36">
            <v>6659</v>
          </cell>
          <cell r="R36">
            <v>38709.017999999996</v>
          </cell>
          <cell r="U36">
            <v>220</v>
          </cell>
          <cell r="V36">
            <v>543.97199999999998</v>
          </cell>
          <cell r="X36">
            <v>553</v>
          </cell>
          <cell r="Y36">
            <v>46335.35</v>
          </cell>
          <cell r="AF36">
            <v>0</v>
          </cell>
          <cell r="AG36">
            <v>0</v>
          </cell>
          <cell r="AJ36">
            <v>325</v>
          </cell>
          <cell r="AK36">
            <v>13779.93</v>
          </cell>
        </row>
        <row r="37">
          <cell r="B37" t="str">
            <v>У-Большерецкая РБ</v>
          </cell>
          <cell r="C37">
            <v>1861</v>
          </cell>
          <cell r="D37">
            <v>17562.77</v>
          </cell>
          <cell r="E37">
            <v>2189</v>
          </cell>
          <cell r="F37">
            <v>13779.96</v>
          </cell>
          <cell r="J37">
            <v>7257</v>
          </cell>
          <cell r="K37">
            <v>15610.120000000003</v>
          </cell>
          <cell r="M37">
            <v>857</v>
          </cell>
          <cell r="O37">
            <v>6667</v>
          </cell>
          <cell r="P37">
            <v>17688.22</v>
          </cell>
          <cell r="Q37">
            <v>3545</v>
          </cell>
          <cell r="R37">
            <v>58519.12</v>
          </cell>
          <cell r="U37">
            <v>0</v>
          </cell>
          <cell r="V37">
            <v>0</v>
          </cell>
          <cell r="X37">
            <v>399</v>
          </cell>
          <cell r="Y37">
            <v>38503.11</v>
          </cell>
          <cell r="AF37">
            <v>0</v>
          </cell>
          <cell r="AG37">
            <v>0</v>
          </cell>
          <cell r="AJ37">
            <v>209</v>
          </cell>
          <cell r="AK37">
            <v>8783.14</v>
          </cell>
        </row>
        <row r="38">
          <cell r="B38" t="str">
            <v>Озерновская РБ</v>
          </cell>
          <cell r="C38">
            <v>1609</v>
          </cell>
          <cell r="D38">
            <v>8497.0400000000009</v>
          </cell>
          <cell r="E38">
            <v>1107</v>
          </cell>
          <cell r="F38">
            <v>7001.75</v>
          </cell>
          <cell r="J38">
            <v>1665</v>
          </cell>
          <cell r="K38">
            <v>1914.73</v>
          </cell>
          <cell r="M38">
            <v>360</v>
          </cell>
          <cell r="O38">
            <v>320</v>
          </cell>
          <cell r="P38">
            <v>852.97</v>
          </cell>
          <cell r="Q38">
            <v>2000</v>
          </cell>
          <cell r="R38">
            <v>44767.128199999999</v>
          </cell>
          <cell r="U38">
            <v>93</v>
          </cell>
          <cell r="V38">
            <v>229.95179999999999</v>
          </cell>
          <cell r="X38">
            <v>231</v>
          </cell>
          <cell r="Y38">
            <v>13459.48</v>
          </cell>
          <cell r="AF38">
            <v>0</v>
          </cell>
          <cell r="AG38">
            <v>0</v>
          </cell>
          <cell r="AJ38">
            <v>144</v>
          </cell>
          <cell r="AK38">
            <v>6219.23</v>
          </cell>
        </row>
        <row r="39">
          <cell r="B39" t="str">
            <v>Мильковская РБ</v>
          </cell>
          <cell r="C39">
            <v>1650</v>
          </cell>
          <cell r="D39">
            <v>32264.94</v>
          </cell>
          <cell r="E39">
            <v>4545</v>
          </cell>
          <cell r="F39">
            <v>28512.629999999997</v>
          </cell>
          <cell r="J39">
            <v>26235</v>
          </cell>
          <cell r="K39">
            <v>29173.350000000006</v>
          </cell>
          <cell r="M39">
            <v>1700</v>
          </cell>
          <cell r="O39">
            <v>1300</v>
          </cell>
          <cell r="P39">
            <v>3449.03</v>
          </cell>
          <cell r="Q39">
            <v>17050</v>
          </cell>
          <cell r="R39">
            <v>60375.166799999999</v>
          </cell>
          <cell r="U39">
            <v>80</v>
          </cell>
          <cell r="V39">
            <v>109.08319999999999</v>
          </cell>
          <cell r="X39">
            <v>1062</v>
          </cell>
          <cell r="Y39">
            <v>105726.86</v>
          </cell>
          <cell r="AF39">
            <v>0</v>
          </cell>
          <cell r="AG39">
            <v>0</v>
          </cell>
          <cell r="AJ39">
            <v>925</v>
          </cell>
          <cell r="AK39">
            <v>37422.130000000005</v>
          </cell>
        </row>
        <row r="40">
          <cell r="B40" t="str">
            <v>Быстринская РБ</v>
          </cell>
          <cell r="C40">
            <v>649</v>
          </cell>
          <cell r="D40">
            <v>9832.369999999999</v>
          </cell>
          <cell r="E40">
            <v>1098</v>
          </cell>
          <cell r="F40">
            <v>6972.2800000000007</v>
          </cell>
          <cell r="J40">
            <v>3700</v>
          </cell>
          <cell r="K40">
            <v>6183.0299999999988</v>
          </cell>
          <cell r="M40">
            <v>224</v>
          </cell>
          <cell r="O40">
            <v>300</v>
          </cell>
          <cell r="P40">
            <v>795.93</v>
          </cell>
          <cell r="Q40">
            <v>9004</v>
          </cell>
          <cell r="R40">
            <v>23974.396199999999</v>
          </cell>
          <cell r="U40">
            <v>113</v>
          </cell>
          <cell r="V40">
            <v>279.40379999999999</v>
          </cell>
          <cell r="X40">
            <v>289</v>
          </cell>
          <cell r="Y40">
            <v>21477.82</v>
          </cell>
          <cell r="AF40">
            <v>0</v>
          </cell>
          <cell r="AG40">
            <v>0</v>
          </cell>
          <cell r="AJ40">
            <v>233</v>
          </cell>
          <cell r="AK40">
            <v>9512.23</v>
          </cell>
        </row>
        <row r="41">
          <cell r="B41" t="str">
            <v>Соболевская РБ</v>
          </cell>
          <cell r="C41">
            <v>550</v>
          </cell>
          <cell r="D41">
            <v>8617.26</v>
          </cell>
          <cell r="E41">
            <v>750</v>
          </cell>
          <cell r="F41">
            <v>4772.1099999999997</v>
          </cell>
          <cell r="J41">
            <v>2500</v>
          </cell>
          <cell r="K41">
            <v>2857.5299999999997</v>
          </cell>
          <cell r="M41">
            <v>300</v>
          </cell>
          <cell r="O41">
            <v>1630</v>
          </cell>
          <cell r="P41">
            <v>4324.55</v>
          </cell>
          <cell r="Q41">
            <v>3350</v>
          </cell>
          <cell r="R41">
            <v>58146.125400000004</v>
          </cell>
          <cell r="U41">
            <v>130</v>
          </cell>
          <cell r="V41">
            <v>326.09460000000001</v>
          </cell>
          <cell r="X41">
            <v>193</v>
          </cell>
          <cell r="Y41">
            <v>19561.3</v>
          </cell>
          <cell r="AF41">
            <v>0</v>
          </cell>
          <cell r="AG41">
            <v>0</v>
          </cell>
          <cell r="AJ41">
            <v>158</v>
          </cell>
          <cell r="AK41">
            <v>7244.3099999999995</v>
          </cell>
        </row>
        <row r="42">
          <cell r="B42" t="str">
            <v>Корякская ОБ</v>
          </cell>
          <cell r="C42">
            <v>1409</v>
          </cell>
          <cell r="D42">
            <v>11754.4</v>
          </cell>
          <cell r="E42">
            <v>1928</v>
          </cell>
          <cell r="F42">
            <v>12614.619999999999</v>
          </cell>
          <cell r="J42">
            <v>15900</v>
          </cell>
          <cell r="K42">
            <v>18265.62</v>
          </cell>
          <cell r="M42">
            <v>1800</v>
          </cell>
          <cell r="O42">
            <v>900</v>
          </cell>
          <cell r="P42">
            <v>2484.1999999999998</v>
          </cell>
          <cell r="Q42">
            <v>9683</v>
          </cell>
          <cell r="R42">
            <v>118085.12</v>
          </cell>
          <cell r="U42">
            <v>0</v>
          </cell>
          <cell r="V42">
            <v>0</v>
          </cell>
          <cell r="X42">
            <v>713</v>
          </cell>
          <cell r="Y42">
            <v>53645.58</v>
          </cell>
          <cell r="AF42">
            <v>0</v>
          </cell>
          <cell r="AG42">
            <v>0</v>
          </cell>
          <cell r="AJ42">
            <v>502</v>
          </cell>
          <cell r="AK42">
            <v>22637.300000000003</v>
          </cell>
        </row>
        <row r="43">
          <cell r="B43" t="str">
            <v>Тигильская РБ</v>
          </cell>
          <cell r="C43">
            <v>1390</v>
          </cell>
          <cell r="D43">
            <v>15636.35</v>
          </cell>
          <cell r="E43">
            <v>1663</v>
          </cell>
          <cell r="F43">
            <v>10890.22</v>
          </cell>
          <cell r="J43">
            <v>8629</v>
          </cell>
          <cell r="K43">
            <v>13707.400000000003</v>
          </cell>
          <cell r="M43">
            <v>1205</v>
          </cell>
          <cell r="O43">
            <v>1459</v>
          </cell>
          <cell r="P43">
            <v>4025.2300000000005</v>
          </cell>
          <cell r="Q43">
            <v>7142</v>
          </cell>
          <cell r="R43">
            <v>155373.15</v>
          </cell>
          <cell r="U43">
            <v>0</v>
          </cell>
          <cell r="V43">
            <v>0</v>
          </cell>
          <cell r="X43">
            <v>313</v>
          </cell>
          <cell r="Y43">
            <v>26886.53</v>
          </cell>
          <cell r="AF43">
            <v>0</v>
          </cell>
          <cell r="AG43">
            <v>0</v>
          </cell>
          <cell r="AJ43">
            <v>225</v>
          </cell>
          <cell r="AK43">
            <v>10530.84</v>
          </cell>
        </row>
        <row r="44">
          <cell r="B44" t="str">
            <v>Карагинская РБ</v>
          </cell>
          <cell r="C44">
            <v>814</v>
          </cell>
          <cell r="D44">
            <v>14057.55</v>
          </cell>
          <cell r="E44">
            <v>1811</v>
          </cell>
          <cell r="F44">
            <v>11850.76</v>
          </cell>
          <cell r="J44">
            <v>6096</v>
          </cell>
          <cell r="K44">
            <v>7694.35</v>
          </cell>
          <cell r="M44">
            <v>500</v>
          </cell>
          <cell r="O44">
            <v>464</v>
          </cell>
          <cell r="P44">
            <v>1330.81</v>
          </cell>
          <cell r="Q44">
            <v>3825</v>
          </cell>
          <cell r="R44">
            <v>63028.209199999998</v>
          </cell>
          <cell r="U44">
            <v>158</v>
          </cell>
          <cell r="V44">
            <v>390.67079999999999</v>
          </cell>
          <cell r="X44">
            <v>520</v>
          </cell>
          <cell r="Y44">
            <v>52369.66</v>
          </cell>
          <cell r="AF44">
            <v>0</v>
          </cell>
          <cell r="AG44">
            <v>0</v>
          </cell>
          <cell r="AJ44">
            <v>80</v>
          </cell>
          <cell r="AK44">
            <v>3462.63</v>
          </cell>
        </row>
        <row r="45">
          <cell r="B45" t="str">
            <v>Пенжинская РБ</v>
          </cell>
          <cell r="C45">
            <v>369</v>
          </cell>
          <cell r="D45">
            <v>7292.67</v>
          </cell>
          <cell r="E45">
            <v>649</v>
          </cell>
          <cell r="F45">
            <v>4515.99</v>
          </cell>
          <cell r="J45">
            <v>759</v>
          </cell>
          <cell r="K45">
            <v>2894.62</v>
          </cell>
          <cell r="M45">
            <v>159</v>
          </cell>
          <cell r="O45">
            <v>1628</v>
          </cell>
          <cell r="P45">
            <v>4638.54</v>
          </cell>
          <cell r="Q45">
            <v>2860</v>
          </cell>
          <cell r="R45">
            <v>45902.22</v>
          </cell>
          <cell r="U45">
            <v>0</v>
          </cell>
          <cell r="V45">
            <v>0</v>
          </cell>
          <cell r="X45">
            <v>293</v>
          </cell>
          <cell r="Y45">
            <v>25359.15</v>
          </cell>
          <cell r="AF45">
            <v>0</v>
          </cell>
          <cell r="AG45">
            <v>0</v>
          </cell>
          <cell r="AJ45">
            <v>80</v>
          </cell>
          <cell r="AK45">
            <v>3253.63</v>
          </cell>
        </row>
        <row r="46">
          <cell r="B46" t="str">
            <v>Никольская РБ</v>
          </cell>
          <cell r="C46">
            <v>0</v>
          </cell>
          <cell r="D46">
            <v>0</v>
          </cell>
          <cell r="E46">
            <v>154</v>
          </cell>
          <cell r="F46">
            <v>1116.4000000000001</v>
          </cell>
          <cell r="J46">
            <v>1980</v>
          </cell>
          <cell r="K46">
            <v>2507.13</v>
          </cell>
          <cell r="M46">
            <v>132</v>
          </cell>
          <cell r="O46">
            <v>0</v>
          </cell>
          <cell r="P46">
            <v>0</v>
          </cell>
          <cell r="Q46">
            <v>1360</v>
          </cell>
          <cell r="R46">
            <v>29776.459600000002</v>
          </cell>
          <cell r="U46">
            <v>5</v>
          </cell>
          <cell r="V46">
            <v>12.8804</v>
          </cell>
          <cell r="X46">
            <v>97</v>
          </cell>
          <cell r="Y46">
            <v>10916.13</v>
          </cell>
          <cell r="AF46">
            <v>0</v>
          </cell>
          <cell r="AG46">
            <v>0</v>
          </cell>
          <cell r="AJ46">
            <v>57</v>
          </cell>
          <cell r="AK46">
            <v>2725.23</v>
          </cell>
        </row>
        <row r="47">
          <cell r="B47" t="str">
            <v>Олюторская РБ</v>
          </cell>
          <cell r="C47">
            <v>1062</v>
          </cell>
          <cell r="D47">
            <v>15098.42</v>
          </cell>
          <cell r="E47">
            <v>2019</v>
          </cell>
          <cell r="F47">
            <v>13294.349999999999</v>
          </cell>
          <cell r="J47">
            <v>3435</v>
          </cell>
          <cell r="K47">
            <v>8625.1700000000019</v>
          </cell>
          <cell r="M47">
            <v>1335</v>
          </cell>
          <cell r="O47">
            <v>610</v>
          </cell>
          <cell r="P47">
            <v>1727.21</v>
          </cell>
          <cell r="Q47">
            <v>4914</v>
          </cell>
          <cell r="R47">
            <v>94343.0772</v>
          </cell>
          <cell r="U47">
            <v>260</v>
          </cell>
          <cell r="V47">
            <v>923.86279999999999</v>
          </cell>
          <cell r="X47">
            <v>485</v>
          </cell>
          <cell r="Y47">
            <v>34402.9</v>
          </cell>
          <cell r="AF47">
            <v>0</v>
          </cell>
          <cell r="AG47">
            <v>0</v>
          </cell>
          <cell r="AJ47">
            <v>410</v>
          </cell>
          <cell r="AK47">
            <v>18545.810000000001</v>
          </cell>
        </row>
        <row r="48">
          <cell r="B48" t="str">
            <v>Центр общ. Здоровья</v>
          </cell>
          <cell r="C48">
            <v>0</v>
          </cell>
          <cell r="D48">
            <v>0</v>
          </cell>
          <cell r="E48">
            <v>5542</v>
          </cell>
          <cell r="F48">
            <v>23644.86</v>
          </cell>
          <cell r="J48">
            <v>19028</v>
          </cell>
          <cell r="K48">
            <v>30345.840000000004</v>
          </cell>
          <cell r="M48">
            <v>7000</v>
          </cell>
          <cell r="O48">
            <v>2707</v>
          </cell>
          <cell r="P48">
            <v>7742.93</v>
          </cell>
          <cell r="Q48">
            <v>11794</v>
          </cell>
          <cell r="R48">
            <v>23424.516</v>
          </cell>
          <cell r="U48">
            <v>300</v>
          </cell>
          <cell r="V48">
            <v>772.82399999999996</v>
          </cell>
          <cell r="X48">
            <v>0</v>
          </cell>
          <cell r="Y48">
            <v>0</v>
          </cell>
          <cell r="AF48">
            <v>0</v>
          </cell>
          <cell r="AG48">
            <v>0</v>
          </cell>
          <cell r="AJ48">
            <v>500</v>
          </cell>
          <cell r="AK48">
            <v>20509.089999999997</v>
          </cell>
        </row>
        <row r="49">
          <cell r="B49" t="str">
            <v>Камч.невролог.кл-ка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J49">
            <v>0</v>
          </cell>
          <cell r="K49">
            <v>0</v>
          </cell>
          <cell r="M49">
            <v>0</v>
          </cell>
          <cell r="O49">
            <v>0</v>
          </cell>
          <cell r="P49">
            <v>0</v>
          </cell>
          <cell r="Q49">
            <v>0</v>
          </cell>
          <cell r="R49">
            <v>4.3400000004112371E-3</v>
          </cell>
          <cell r="U49">
            <v>598</v>
          </cell>
          <cell r="V49">
            <v>4992.0456599999998</v>
          </cell>
          <cell r="X49">
            <v>0</v>
          </cell>
          <cell r="Y49">
            <v>0</v>
          </cell>
          <cell r="AF49">
            <v>0</v>
          </cell>
          <cell r="AG49">
            <v>0</v>
          </cell>
          <cell r="AJ49">
            <v>136</v>
          </cell>
          <cell r="AK49">
            <v>13822.5</v>
          </cell>
        </row>
        <row r="50">
          <cell r="B50" t="str">
            <v>ОРМЕДИУМ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J50">
            <v>0</v>
          </cell>
          <cell r="K50">
            <v>0</v>
          </cell>
          <cell r="M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U50">
            <v>0</v>
          </cell>
          <cell r="V50">
            <v>0</v>
          </cell>
          <cell r="X50">
            <v>0</v>
          </cell>
          <cell r="Y50">
            <v>0</v>
          </cell>
          <cell r="AF50">
            <v>0</v>
          </cell>
          <cell r="AG50">
            <v>0</v>
          </cell>
          <cell r="AJ50">
            <v>790</v>
          </cell>
          <cell r="AK50">
            <v>51522.58</v>
          </cell>
        </row>
        <row r="51">
          <cell r="B51" t="str">
            <v>БМК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J51">
            <v>0</v>
          </cell>
          <cell r="K51">
            <v>0</v>
          </cell>
          <cell r="M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U51">
            <v>0</v>
          </cell>
          <cell r="V51">
            <v>0</v>
          </cell>
          <cell r="X51">
            <v>0</v>
          </cell>
          <cell r="Y51">
            <v>0</v>
          </cell>
          <cell r="AF51">
            <v>0</v>
          </cell>
          <cell r="AG51">
            <v>0</v>
          </cell>
          <cell r="AJ51">
            <v>588</v>
          </cell>
          <cell r="AK51">
            <v>115361.26000000001</v>
          </cell>
        </row>
        <row r="53">
          <cell r="B53" t="str">
            <v>ЭКО центр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J53">
            <v>0</v>
          </cell>
          <cell r="K53">
            <v>0</v>
          </cell>
          <cell r="M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U53">
            <v>0</v>
          </cell>
          <cell r="V53">
            <v>0</v>
          </cell>
          <cell r="X53">
            <v>0</v>
          </cell>
          <cell r="Y53">
            <v>0</v>
          </cell>
          <cell r="AF53">
            <v>0</v>
          </cell>
          <cell r="AG53">
            <v>0</v>
          </cell>
          <cell r="AJ53">
            <v>40</v>
          </cell>
          <cell r="AK53">
            <v>3386.3799999999997</v>
          </cell>
        </row>
        <row r="54">
          <cell r="B54" t="str">
            <v>РЖД-Медицина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J54">
            <v>0</v>
          </cell>
          <cell r="K54">
            <v>0</v>
          </cell>
          <cell r="M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U54">
            <v>0</v>
          </cell>
          <cell r="V54">
            <v>0</v>
          </cell>
          <cell r="X54">
            <v>3</v>
          </cell>
          <cell r="Y54">
            <v>544.23</v>
          </cell>
          <cell r="AF54">
            <v>3</v>
          </cell>
          <cell r="AG54">
            <v>544.23</v>
          </cell>
          <cell r="AJ54">
            <v>0</v>
          </cell>
          <cell r="AK54">
            <v>0</v>
          </cell>
        </row>
        <row r="55">
          <cell r="B55" t="str">
            <v>СПИД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J55">
            <v>1317</v>
          </cell>
          <cell r="K55">
            <v>2235.8200000000002</v>
          </cell>
          <cell r="M55">
            <v>0</v>
          </cell>
          <cell r="O55">
            <v>0</v>
          </cell>
          <cell r="P55">
            <v>0</v>
          </cell>
          <cell r="Q55">
            <v>500</v>
          </cell>
          <cell r="R55">
            <v>2793.2790499999537</v>
          </cell>
          <cell r="U55">
            <v>1137831</v>
          </cell>
          <cell r="V55">
            <v>325220.04095000005</v>
          </cell>
          <cell r="X55">
            <v>1100</v>
          </cell>
          <cell r="Y55">
            <v>248397.2</v>
          </cell>
          <cell r="AF55">
            <v>0</v>
          </cell>
          <cell r="AG55">
            <v>0</v>
          </cell>
          <cell r="AJ55">
            <v>78</v>
          </cell>
          <cell r="AK55">
            <v>69646.320000000007</v>
          </cell>
        </row>
        <row r="56">
          <cell r="B56" t="str">
            <v>ООО "Жемчужина Камчатки"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J56">
            <v>0</v>
          </cell>
          <cell r="K56">
            <v>0</v>
          </cell>
          <cell r="M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U56">
            <v>0</v>
          </cell>
          <cell r="V56">
            <v>0</v>
          </cell>
          <cell r="X56">
            <v>0</v>
          </cell>
          <cell r="Y56">
            <v>0</v>
          </cell>
          <cell r="AF56">
            <v>0</v>
          </cell>
          <cell r="AG56">
            <v>0</v>
          </cell>
          <cell r="AJ56">
            <v>323</v>
          </cell>
          <cell r="AK56">
            <v>25426.2</v>
          </cell>
        </row>
        <row r="57">
          <cell r="B57" t="str">
            <v>М-Лайн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J57">
            <v>0</v>
          </cell>
          <cell r="K57">
            <v>0</v>
          </cell>
          <cell r="M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U57">
            <v>0</v>
          </cell>
          <cell r="V57">
            <v>0</v>
          </cell>
          <cell r="X57">
            <v>0</v>
          </cell>
          <cell r="Y57">
            <v>0</v>
          </cell>
          <cell r="AF57">
            <v>0</v>
          </cell>
          <cell r="AG57">
            <v>0</v>
          </cell>
          <cell r="AJ57">
            <v>0</v>
          </cell>
          <cell r="AK57">
            <v>0</v>
          </cell>
        </row>
        <row r="58">
          <cell r="B58" t="str">
            <v>ИМПУЛЬС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J58">
            <v>0</v>
          </cell>
          <cell r="K58">
            <v>0</v>
          </cell>
          <cell r="M58">
            <v>0</v>
          </cell>
          <cell r="O58">
            <v>0</v>
          </cell>
          <cell r="P58">
            <v>0</v>
          </cell>
          <cell r="Q58">
            <v>0</v>
          </cell>
          <cell r="R58">
            <v>1.4200000005075708E-3</v>
          </cell>
          <cell r="U58">
            <v>1882</v>
          </cell>
          <cell r="V58">
            <v>16544.078580000001</v>
          </cell>
          <cell r="X58">
            <v>0</v>
          </cell>
          <cell r="Y58">
            <v>0</v>
          </cell>
          <cell r="AF58">
            <v>0</v>
          </cell>
          <cell r="AG58">
            <v>0</v>
          </cell>
          <cell r="AJ58">
            <v>0</v>
          </cell>
          <cell r="AK58">
            <v>0</v>
          </cell>
        </row>
        <row r="59">
          <cell r="B59" t="str">
            <v>Нефросовет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J59">
            <v>0</v>
          </cell>
          <cell r="K59">
            <v>0</v>
          </cell>
          <cell r="M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U59">
            <v>0</v>
          </cell>
          <cell r="V59">
            <v>0</v>
          </cell>
          <cell r="X59">
            <v>0</v>
          </cell>
          <cell r="Y59">
            <v>0</v>
          </cell>
          <cell r="AF59">
            <v>0</v>
          </cell>
          <cell r="AG59">
            <v>0</v>
          </cell>
          <cell r="AJ59">
            <v>0</v>
          </cell>
          <cell r="AK59">
            <v>0</v>
          </cell>
        </row>
        <row r="60">
          <cell r="B60" t="str">
            <v>Тубдиспансер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J60">
            <v>0</v>
          </cell>
          <cell r="K60">
            <v>0</v>
          </cell>
          <cell r="M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U60">
            <v>5470</v>
          </cell>
          <cell r="V60">
            <v>29256.320000000003</v>
          </cell>
          <cell r="X60">
            <v>0</v>
          </cell>
          <cell r="Y60">
            <v>0</v>
          </cell>
          <cell r="AF60">
            <v>0</v>
          </cell>
          <cell r="AG60">
            <v>0</v>
          </cell>
          <cell r="AJ60">
            <v>0</v>
          </cell>
          <cell r="AK60">
            <v>0</v>
          </cell>
        </row>
        <row r="61">
          <cell r="B61" t="str">
            <v>ООО "Юнилаб-Хабаровск"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J61">
            <v>0</v>
          </cell>
          <cell r="K61">
            <v>0</v>
          </cell>
          <cell r="M61">
            <v>0</v>
          </cell>
          <cell r="O61">
            <v>0</v>
          </cell>
          <cell r="P61">
            <v>0</v>
          </cell>
          <cell r="Q61">
            <v>0</v>
          </cell>
          <cell r="R61">
            <v>5.0000000000096634E-3</v>
          </cell>
          <cell r="U61">
            <v>100</v>
          </cell>
          <cell r="V61">
            <v>75.004999999999995</v>
          </cell>
          <cell r="X61">
            <v>0</v>
          </cell>
          <cell r="Y61">
            <v>0</v>
          </cell>
          <cell r="AF61">
            <v>0</v>
          </cell>
          <cell r="AG61">
            <v>0</v>
          </cell>
          <cell r="AJ61">
            <v>0</v>
          </cell>
          <cell r="AK61">
            <v>0</v>
          </cell>
        </row>
        <row r="62">
          <cell r="B62" t="str">
            <v>АО "Медицина"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J62">
            <v>0</v>
          </cell>
          <cell r="K62">
            <v>0</v>
          </cell>
          <cell r="M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U62">
            <v>0</v>
          </cell>
          <cell r="V62">
            <v>0</v>
          </cell>
          <cell r="X62">
            <v>90</v>
          </cell>
          <cell r="Y62">
            <v>15921.39</v>
          </cell>
          <cell r="AF62">
            <v>50</v>
          </cell>
          <cell r="AG62">
            <v>10862.549999999997</v>
          </cell>
          <cell r="AH62">
            <v>40</v>
          </cell>
          <cell r="AI62">
            <v>5058.84</v>
          </cell>
          <cell r="AJ62">
            <v>40</v>
          </cell>
          <cell r="AK62">
            <v>2612.91</v>
          </cell>
        </row>
        <row r="63">
          <cell r="B63" t="str">
            <v>ООО "НПФ "Хеликс"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J63">
            <v>0</v>
          </cell>
          <cell r="K63">
            <v>0</v>
          </cell>
          <cell r="M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U63">
            <v>0</v>
          </cell>
          <cell r="V63">
            <v>0</v>
          </cell>
          <cell r="X63">
            <v>0</v>
          </cell>
          <cell r="Y63">
            <v>0</v>
          </cell>
          <cell r="AF63">
            <v>0</v>
          </cell>
          <cell r="AG63">
            <v>0</v>
          </cell>
          <cell r="AJ63">
            <v>0</v>
          </cell>
          <cell r="AK63">
            <v>0</v>
          </cell>
        </row>
        <row r="64">
          <cell r="B64" t="str">
            <v>ФГБОУ ВО Амурская ГМА Минздрава России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J64">
            <v>0</v>
          </cell>
          <cell r="K64">
            <v>0</v>
          </cell>
          <cell r="M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U64">
            <v>0</v>
          </cell>
          <cell r="V64">
            <v>0</v>
          </cell>
          <cell r="X64">
            <v>0</v>
          </cell>
          <cell r="Y64">
            <v>0</v>
          </cell>
          <cell r="AF64">
            <v>0</v>
          </cell>
          <cell r="AG64">
            <v>0</v>
          </cell>
          <cell r="AJ64">
            <v>0</v>
          </cell>
          <cell r="AK64">
            <v>0</v>
          </cell>
        </row>
        <row r="65">
          <cell r="B65" t="str">
            <v>ООО "Виталаб"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J65">
            <v>0</v>
          </cell>
          <cell r="K65">
            <v>0</v>
          </cell>
          <cell r="M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U65">
            <v>0</v>
          </cell>
          <cell r="V65">
            <v>0</v>
          </cell>
          <cell r="X65">
            <v>0</v>
          </cell>
          <cell r="Y65">
            <v>0</v>
          </cell>
          <cell r="AF65">
            <v>0</v>
          </cell>
          <cell r="AG65">
            <v>0</v>
          </cell>
          <cell r="AJ65">
            <v>0</v>
          </cell>
          <cell r="AK65">
            <v>0</v>
          </cell>
        </row>
        <row r="66">
          <cell r="B66" t="str">
            <v>ООО "Эн Джи Си Владивосток"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J66">
            <v>0</v>
          </cell>
          <cell r="K66">
            <v>0</v>
          </cell>
          <cell r="M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U66">
            <v>0</v>
          </cell>
          <cell r="V66">
            <v>0</v>
          </cell>
          <cell r="X66">
            <v>0</v>
          </cell>
          <cell r="Y66">
            <v>0</v>
          </cell>
          <cell r="AF66">
            <v>0</v>
          </cell>
          <cell r="AG66">
            <v>0</v>
          </cell>
          <cell r="AJ66">
            <v>20</v>
          </cell>
          <cell r="AK66">
            <v>2668.95</v>
          </cell>
        </row>
        <row r="67">
          <cell r="B67" t="str">
            <v>ООО "Хабаровский центр хирургии глаза"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J67">
            <v>100</v>
          </cell>
          <cell r="K67">
            <v>23.2</v>
          </cell>
          <cell r="M67">
            <v>0</v>
          </cell>
          <cell r="O67">
            <v>0</v>
          </cell>
          <cell r="P67">
            <v>0</v>
          </cell>
          <cell r="Q67">
            <v>100</v>
          </cell>
          <cell r="R67">
            <v>120.04</v>
          </cell>
          <cell r="U67">
            <v>0</v>
          </cell>
          <cell r="V67">
            <v>0</v>
          </cell>
          <cell r="X67">
            <v>0</v>
          </cell>
          <cell r="Y67">
            <v>0</v>
          </cell>
          <cell r="AF67">
            <v>0</v>
          </cell>
          <cell r="AG67">
            <v>0</v>
          </cell>
          <cell r="AJ67">
            <v>150</v>
          </cell>
          <cell r="AK67">
            <v>4056.57</v>
          </cell>
        </row>
        <row r="68">
          <cell r="B68" t="str">
            <v>ОБУЗ "КО НКЦ им. Г.Е. Островерхова"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J68">
            <v>0</v>
          </cell>
          <cell r="K68">
            <v>0</v>
          </cell>
          <cell r="M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U68">
            <v>0</v>
          </cell>
          <cell r="V68">
            <v>0</v>
          </cell>
          <cell r="X68">
            <v>0</v>
          </cell>
          <cell r="Y68">
            <v>0</v>
          </cell>
          <cell r="AF68">
            <v>0</v>
          </cell>
          <cell r="AG68">
            <v>0</v>
          </cell>
          <cell r="AJ68">
            <v>0</v>
          </cell>
          <cell r="AK68">
            <v>0</v>
          </cell>
        </row>
      </sheetData>
      <sheetData sheetId="7"/>
      <sheetData sheetId="8"/>
      <sheetData sheetId="9"/>
      <sheetData sheetId="10">
        <row r="15">
          <cell r="T15">
            <v>353360.18195000006</v>
          </cell>
        </row>
        <row r="20">
          <cell r="F20">
            <v>90206</v>
          </cell>
          <cell r="G20">
            <v>868605.3</v>
          </cell>
          <cell r="H20">
            <v>15000</v>
          </cell>
          <cell r="I20">
            <v>176</v>
          </cell>
        </row>
        <row r="23">
          <cell r="F23">
            <v>160232</v>
          </cell>
          <cell r="G23">
            <v>1003957.4400000001</v>
          </cell>
          <cell r="I23">
            <v>0</v>
          </cell>
        </row>
        <row r="27">
          <cell r="F27">
            <v>717300</v>
          </cell>
          <cell r="G27">
            <v>987305.77999999991</v>
          </cell>
          <cell r="H27">
            <v>75000</v>
          </cell>
          <cell r="I27">
            <v>5258</v>
          </cell>
        </row>
        <row r="28">
          <cell r="F28">
            <v>161729</v>
          </cell>
          <cell r="G28">
            <v>385291.85</v>
          </cell>
          <cell r="H28">
            <v>8000</v>
          </cell>
          <cell r="I28">
            <v>22049</v>
          </cell>
          <cell r="K28">
            <v>19655.46</v>
          </cell>
        </row>
        <row r="29">
          <cell r="F29">
            <v>536274</v>
          </cell>
          <cell r="G29">
            <v>2912111.11</v>
          </cell>
          <cell r="H29">
            <v>17000</v>
          </cell>
          <cell r="I29">
            <v>27549</v>
          </cell>
          <cell r="K29">
            <v>56409.47</v>
          </cell>
        </row>
        <row r="39">
          <cell r="F39">
            <v>49905</v>
          </cell>
          <cell r="G39">
            <v>6215983.1299999999</v>
          </cell>
          <cell r="H39">
            <v>100000</v>
          </cell>
          <cell r="I39">
            <v>763</v>
          </cell>
          <cell r="K39">
            <v>58186.170000000006</v>
          </cell>
        </row>
        <row r="45">
          <cell r="F45">
            <v>20543</v>
          </cell>
          <cell r="G45">
            <v>1590382.16</v>
          </cell>
          <cell r="H45">
            <v>35000</v>
          </cell>
          <cell r="I45">
            <v>982</v>
          </cell>
        </row>
        <row r="103">
          <cell r="U103">
            <v>63480</v>
          </cell>
          <cell r="X103">
            <v>68197.789999999994</v>
          </cell>
        </row>
      </sheetData>
      <sheetData sheetId="11">
        <row r="14">
          <cell r="T14">
            <v>1702551.55</v>
          </cell>
        </row>
        <row r="15">
          <cell r="T15">
            <v>31561.97</v>
          </cell>
        </row>
      </sheetData>
      <sheetData sheetId="12">
        <row r="14">
          <cell r="T14">
            <v>554528.09900000005</v>
          </cell>
        </row>
        <row r="15">
          <cell r="T15">
            <v>3076.991</v>
          </cell>
        </row>
      </sheetData>
      <sheetData sheetId="13">
        <row r="14">
          <cell r="T14">
            <v>129000.87</v>
          </cell>
        </row>
        <row r="15">
          <cell r="T15">
            <v>5058.4400000000005</v>
          </cell>
        </row>
      </sheetData>
      <sheetData sheetId="14">
        <row r="14">
          <cell r="T14">
            <v>1357790.32</v>
          </cell>
        </row>
        <row r="15">
          <cell r="T15">
            <v>4398.88</v>
          </cell>
        </row>
      </sheetData>
      <sheetData sheetId="15">
        <row r="14">
          <cell r="T14">
            <v>105219.1688</v>
          </cell>
        </row>
        <row r="15">
          <cell r="T15">
            <v>1565.8212000000001</v>
          </cell>
        </row>
      </sheetData>
      <sheetData sheetId="16">
        <row r="14">
          <cell r="T14">
            <v>516499.6</v>
          </cell>
        </row>
        <row r="15">
          <cell r="T15">
            <v>22056.86</v>
          </cell>
        </row>
      </sheetData>
      <sheetData sheetId="17">
        <row r="14">
          <cell r="T14">
            <v>244523.51</v>
          </cell>
        </row>
        <row r="15">
          <cell r="T15">
            <v>120.22</v>
          </cell>
        </row>
      </sheetData>
      <sheetData sheetId="18">
        <row r="14">
          <cell r="T14">
            <v>644111.67000000016</v>
          </cell>
        </row>
        <row r="15">
          <cell r="T15">
            <v>4180.99</v>
          </cell>
        </row>
      </sheetData>
      <sheetData sheetId="19">
        <row r="14">
          <cell r="T14">
            <v>447386.3</v>
          </cell>
        </row>
        <row r="15">
          <cell r="T15">
            <v>0</v>
          </cell>
        </row>
      </sheetData>
      <sheetData sheetId="20">
        <row r="14">
          <cell r="T14">
            <v>163780.37000000002</v>
          </cell>
        </row>
        <row r="15">
          <cell r="T15">
            <v>0</v>
          </cell>
        </row>
      </sheetData>
      <sheetData sheetId="21">
        <row r="14">
          <cell r="T14">
            <v>68045.48</v>
          </cell>
        </row>
        <row r="15">
          <cell r="T15">
            <v>0</v>
          </cell>
        </row>
      </sheetData>
      <sheetData sheetId="22">
        <row r="14">
          <cell r="T14">
            <v>94371.12</v>
          </cell>
        </row>
        <row r="15">
          <cell r="T15">
            <v>0</v>
          </cell>
        </row>
      </sheetData>
      <sheetData sheetId="23">
        <row r="14">
          <cell r="T14">
            <v>69989.409999999989</v>
          </cell>
        </row>
        <row r="15">
          <cell r="T15">
            <v>0</v>
          </cell>
        </row>
      </sheetData>
      <sheetData sheetId="24">
        <row r="14">
          <cell r="T14">
            <v>111165.47</v>
          </cell>
        </row>
        <row r="15">
          <cell r="T15">
            <v>0</v>
          </cell>
        </row>
      </sheetData>
      <sheetData sheetId="25">
        <row r="14">
          <cell r="T14">
            <v>18814.55</v>
          </cell>
        </row>
        <row r="15">
          <cell r="T15"/>
        </row>
      </sheetData>
      <sheetData sheetId="26">
        <row r="14">
          <cell r="T14">
            <v>115361.26000000001</v>
          </cell>
        </row>
        <row r="15">
          <cell r="T15"/>
        </row>
      </sheetData>
      <sheetData sheetId="27">
        <row r="14">
          <cell r="T14">
            <v>51522.58</v>
          </cell>
        </row>
        <row r="15">
          <cell r="T15"/>
        </row>
      </sheetData>
      <sheetData sheetId="28">
        <row r="14">
          <cell r="T14">
            <v>25426.2</v>
          </cell>
        </row>
        <row r="15">
          <cell r="T15"/>
        </row>
      </sheetData>
      <sheetData sheetId="29">
        <row r="14">
          <cell r="T14">
            <v>29256.32</v>
          </cell>
        </row>
        <row r="15">
          <cell r="T15"/>
        </row>
      </sheetData>
      <sheetData sheetId="30">
        <row r="14">
          <cell r="T14">
            <v>16544.080000000002</v>
          </cell>
        </row>
        <row r="15">
          <cell r="T15"/>
        </row>
      </sheetData>
      <sheetData sheetId="31">
        <row r="14">
          <cell r="T14">
            <v>31141.79</v>
          </cell>
        </row>
        <row r="15">
          <cell r="T15"/>
        </row>
      </sheetData>
      <sheetData sheetId="32">
        <row r="14">
          <cell r="T14">
            <v>18534.3</v>
          </cell>
        </row>
        <row r="15">
          <cell r="T15"/>
        </row>
      </sheetData>
      <sheetData sheetId="33">
        <row r="14">
          <cell r="T14">
            <v>75.010000000000005</v>
          </cell>
        </row>
        <row r="15">
          <cell r="T15"/>
        </row>
      </sheetData>
      <sheetData sheetId="34">
        <row r="14">
          <cell r="T14">
            <v>2668.95</v>
          </cell>
        </row>
        <row r="15">
          <cell r="T15"/>
        </row>
      </sheetData>
      <sheetData sheetId="35">
        <row r="14">
          <cell r="T14">
            <v>4199.8100000000004</v>
          </cell>
        </row>
        <row r="15">
          <cell r="T15"/>
        </row>
      </sheetData>
      <sheetData sheetId="36">
        <row r="14">
          <cell r="T14">
            <v>3386.3799999999997</v>
          </cell>
        </row>
        <row r="15">
          <cell r="T15"/>
        </row>
      </sheetData>
      <sheetData sheetId="37">
        <row r="14">
          <cell r="T14">
            <v>544.23</v>
          </cell>
        </row>
        <row r="15">
          <cell r="T15"/>
        </row>
      </sheetData>
      <sheetData sheetId="38">
        <row r="14">
          <cell r="T14">
            <v>184924.61000000002</v>
          </cell>
        </row>
        <row r="15">
          <cell r="T15">
            <v>5763.62</v>
          </cell>
        </row>
        <row r="103">
          <cell r="X103">
            <v>5910.4599999999991</v>
          </cell>
        </row>
      </sheetData>
      <sheetData sheetId="39">
        <row r="14">
          <cell r="T14">
            <v>485878.50999999995</v>
          </cell>
        </row>
        <row r="15">
          <cell r="T15">
            <v>7426.09</v>
          </cell>
        </row>
        <row r="103">
          <cell r="X103">
            <v>6555.24</v>
          </cell>
        </row>
      </sheetData>
      <sheetData sheetId="40">
        <row r="14">
          <cell r="T14">
            <v>128293.89</v>
          </cell>
        </row>
        <row r="15">
          <cell r="T15">
            <v>495.64</v>
          </cell>
        </row>
        <row r="103">
          <cell r="X103">
            <v>917.72</v>
          </cell>
        </row>
      </sheetData>
      <sheetData sheetId="41">
        <row r="14">
          <cell r="T14">
            <v>646165.97</v>
          </cell>
        </row>
        <row r="15">
          <cell r="T15">
            <v>28794.440000000002</v>
          </cell>
        </row>
        <row r="103">
          <cell r="X103">
            <v>6447.7800000000007</v>
          </cell>
        </row>
      </sheetData>
      <sheetData sheetId="42">
        <row r="14">
          <cell r="T14">
            <v>1011018.1799999999</v>
          </cell>
        </row>
        <row r="15">
          <cell r="T15">
            <v>51817.990000000005</v>
          </cell>
        </row>
        <row r="103">
          <cell r="X103">
            <v>5373.15</v>
          </cell>
        </row>
      </sheetData>
      <sheetData sheetId="43">
        <row r="14">
          <cell r="T14">
            <v>592554.82000000007</v>
          </cell>
        </row>
        <row r="15">
          <cell r="T15">
            <v>47411.28</v>
          </cell>
        </row>
      </sheetData>
      <sheetData sheetId="44">
        <row r="14">
          <cell r="T14">
            <v>181798.32</v>
          </cell>
        </row>
        <row r="15">
          <cell r="T15">
            <v>8723.35</v>
          </cell>
        </row>
      </sheetData>
      <sheetData sheetId="45">
        <row r="14">
          <cell r="T14">
            <v>301202.32</v>
          </cell>
        </row>
        <row r="15">
          <cell r="T15">
            <v>27327.119999999999</v>
          </cell>
        </row>
        <row r="103">
          <cell r="X103">
            <v>4835.840000000002</v>
          </cell>
        </row>
      </sheetData>
      <sheetData sheetId="46">
        <row r="14">
          <cell r="T14">
            <v>331339.42</v>
          </cell>
        </row>
        <row r="15">
          <cell r="T15">
            <v>20030.359999999997</v>
          </cell>
        </row>
        <row r="103">
          <cell r="X103">
            <v>6613.27</v>
          </cell>
        </row>
      </sheetData>
      <sheetData sheetId="47">
        <row r="14">
          <cell r="T14">
            <v>15272.9</v>
          </cell>
        </row>
        <row r="15">
          <cell r="T15">
            <v>432.84000000000003</v>
          </cell>
        </row>
        <row r="103">
          <cell r="X103">
            <v>161.19</v>
          </cell>
        </row>
      </sheetData>
      <sheetData sheetId="48">
        <row r="14">
          <cell r="T14">
            <v>98266.9</v>
          </cell>
        </row>
        <row r="15">
          <cell r="T15">
            <v>8173.1599999999989</v>
          </cell>
        </row>
        <row r="103">
          <cell r="X103">
            <v>7560.0000000000018</v>
          </cell>
        </row>
      </sheetData>
      <sheetData sheetId="49">
        <row r="14">
          <cell r="T14">
            <v>1344767.99</v>
          </cell>
        </row>
        <row r="15">
          <cell r="T15">
            <v>61923.280000000006</v>
          </cell>
        </row>
        <row r="103">
          <cell r="X103">
            <v>12895.560000000001</v>
          </cell>
        </row>
      </sheetData>
      <sheetData sheetId="50">
        <row r="14">
          <cell r="T14">
            <v>78996.22</v>
          </cell>
        </row>
        <row r="15">
          <cell r="T15">
            <v>31.24</v>
          </cell>
        </row>
        <row r="103">
          <cell r="X103">
            <v>256.76999999999992</v>
          </cell>
        </row>
      </sheetData>
      <sheetData sheetId="51">
        <row r="14">
          <cell r="T14">
            <v>138213.88</v>
          </cell>
        </row>
        <row r="15">
          <cell r="T15">
            <v>156.22</v>
          </cell>
        </row>
        <row r="103">
          <cell r="X103">
            <v>913.43999999999994</v>
          </cell>
        </row>
      </sheetData>
      <sheetData sheetId="52">
        <row r="14">
          <cell r="T14">
            <v>293020.93</v>
          </cell>
        </row>
        <row r="15">
          <cell r="T15">
            <v>4012.26</v>
          </cell>
        </row>
        <row r="103">
          <cell r="X103">
            <v>1826.8600000000006</v>
          </cell>
        </row>
      </sheetData>
      <sheetData sheetId="53">
        <row r="14">
          <cell r="T14">
            <v>82524.3</v>
          </cell>
        </row>
        <row r="15">
          <cell r="T15">
            <v>417.98</v>
          </cell>
        </row>
        <row r="103">
          <cell r="X103">
            <v>388.51</v>
          </cell>
        </row>
      </sheetData>
      <sheetData sheetId="54">
        <row r="14">
          <cell r="T14">
            <v>143108.91999999998</v>
          </cell>
        </row>
        <row r="15">
          <cell r="T15">
            <v>1532.43</v>
          </cell>
        </row>
        <row r="103">
          <cell r="X103">
            <v>859.7</v>
          </cell>
        </row>
      </sheetData>
      <sheetData sheetId="55">
        <row r="14">
          <cell r="T14">
            <v>169873.94</v>
          </cell>
        </row>
        <row r="15">
          <cell r="T15">
            <v>572.5</v>
          </cell>
        </row>
        <row r="103">
          <cell r="X103">
            <v>920.47</v>
          </cell>
        </row>
      </sheetData>
      <sheetData sheetId="56">
        <row r="14">
          <cell r="T14">
            <v>104160.19</v>
          </cell>
        </row>
        <row r="15">
          <cell r="T15">
            <v>1689.09</v>
          </cell>
        </row>
        <row r="103">
          <cell r="X103">
            <v>322.39</v>
          </cell>
        </row>
      </sheetData>
      <sheetData sheetId="57">
        <row r="14">
          <cell r="T14">
            <v>236925.55999999997</v>
          </cell>
        </row>
        <row r="15">
          <cell r="T15">
            <v>2561.2799999999997</v>
          </cell>
        </row>
        <row r="103">
          <cell r="X103">
            <v>1934.34</v>
          </cell>
        </row>
      </sheetData>
      <sheetData sheetId="58">
        <row r="14">
          <cell r="T14">
            <v>236862.26</v>
          </cell>
        </row>
        <row r="15">
          <cell r="T15">
            <v>187.46</v>
          </cell>
        </row>
        <row r="103">
          <cell r="X103">
            <v>1222.02</v>
          </cell>
        </row>
      </sheetData>
      <sheetData sheetId="59">
        <row r="14">
          <cell r="T14">
            <v>185100.42025</v>
          </cell>
        </row>
        <row r="15">
          <cell r="T15">
            <v>1860.3797499999998</v>
          </cell>
        </row>
        <row r="103">
          <cell r="X103">
            <v>1434.63</v>
          </cell>
        </row>
      </sheetData>
      <sheetData sheetId="60">
        <row r="14">
          <cell r="T14">
            <v>154184.64000000001</v>
          </cell>
        </row>
        <row r="15">
          <cell r="T15">
            <v>0</v>
          </cell>
        </row>
        <row r="103">
          <cell r="X103">
            <v>535.73</v>
          </cell>
        </row>
      </sheetData>
      <sheetData sheetId="61">
        <row r="14">
          <cell r="T14">
            <v>93856.82</v>
          </cell>
        </row>
        <row r="15">
          <cell r="T15">
            <v>0</v>
          </cell>
        </row>
        <row r="103">
          <cell r="X103">
            <v>170.87</v>
          </cell>
        </row>
      </sheetData>
      <sheetData sheetId="62">
        <row r="14">
          <cell r="T14">
            <v>47054.23</v>
          </cell>
        </row>
        <row r="15">
          <cell r="T15">
            <v>0</v>
          </cell>
        </row>
        <row r="103">
          <cell r="X103">
            <v>141.85</v>
          </cell>
        </row>
      </sheetData>
      <sheetData sheetId="63">
        <row r="14">
          <cell r="T14">
            <v>0</v>
          </cell>
        </row>
        <row r="15">
          <cell r="T15"/>
        </row>
      </sheetData>
      <sheetData sheetId="64">
        <row r="14">
          <cell r="T14">
            <v>0</v>
          </cell>
        </row>
        <row r="15">
          <cell r="T15"/>
        </row>
      </sheetData>
      <sheetData sheetId="65">
        <row r="14">
          <cell r="T14">
            <v>0</v>
          </cell>
        </row>
        <row r="15">
          <cell r="T15"/>
        </row>
      </sheetData>
      <sheetData sheetId="66">
        <row r="14">
          <cell r="T14">
            <v>0</v>
          </cell>
        </row>
        <row r="15">
          <cell r="T15"/>
        </row>
      </sheetData>
      <sheetData sheetId="67">
        <row r="14">
          <cell r="T14">
            <v>0</v>
          </cell>
        </row>
        <row r="15">
          <cell r="T15"/>
        </row>
      </sheetData>
      <sheetData sheetId="68">
        <row r="14">
          <cell r="T14">
            <v>0</v>
          </cell>
        </row>
        <row r="15">
          <cell r="T15"/>
        </row>
      </sheetData>
      <sheetData sheetId="69"/>
      <sheetData sheetId="7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по МО"/>
      <sheetName val="за январь-октябрь"/>
      <sheetName val="410001"/>
      <sheetName val="410002"/>
      <sheetName val="410003"/>
      <sheetName val="410004"/>
      <sheetName val="410005"/>
      <sheetName val="410006"/>
      <sheetName val="410007"/>
      <sheetName val="410008"/>
      <sheetName val="410009"/>
      <sheetName val="410010"/>
      <sheetName val="410011"/>
      <sheetName val="410012"/>
      <sheetName val="410013"/>
      <sheetName val="410014"/>
      <sheetName val="410015"/>
      <sheetName val="410016"/>
      <sheetName val="410017"/>
      <sheetName val="410018"/>
      <sheetName val="410019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1"/>
      <sheetName val="410042"/>
      <sheetName val="410043"/>
      <sheetName val="410046"/>
      <sheetName val="410047"/>
      <sheetName val="410051"/>
      <sheetName val="410052"/>
      <sheetName val="410056"/>
      <sheetName val="410057"/>
      <sheetName val="410058"/>
      <sheetName val="410064"/>
      <sheetName val="410068"/>
      <sheetName val="410069"/>
      <sheetName val="410070"/>
      <sheetName val="410071"/>
      <sheetName val="410076"/>
      <sheetName val="410077"/>
      <sheetName val="410084"/>
      <sheetName val="410087"/>
      <sheetName val="410088"/>
      <sheetName val="410089"/>
      <sheetName val="410092"/>
      <sheetName val="410093"/>
      <sheetName val="410098"/>
      <sheetName val="410095"/>
      <sheetName val="410096"/>
      <sheetName val="410097"/>
      <sheetName val="06000"/>
      <sheetName val="Лист60"/>
      <sheetName val="Лист61"/>
    </sheetNames>
    <sheetDataSet>
      <sheetData sheetId="0">
        <row r="16">
          <cell r="DP16">
            <v>0</v>
          </cell>
          <cell r="DT16">
            <v>0</v>
          </cell>
          <cell r="EE16">
            <v>0</v>
          </cell>
          <cell r="EF16">
            <v>0</v>
          </cell>
          <cell r="EM16">
            <v>9183</v>
          </cell>
          <cell r="EN16">
            <v>10540.214740000001</v>
          </cell>
          <cell r="ER16">
            <v>0</v>
          </cell>
          <cell r="EU16">
            <v>0</v>
          </cell>
          <cell r="EX16">
            <v>7076</v>
          </cell>
          <cell r="FA16">
            <v>26875.644149999996</v>
          </cell>
          <cell r="FG16">
            <v>1458</v>
          </cell>
          <cell r="FJ16">
            <v>7647.5162299999993</v>
          </cell>
          <cell r="FR16">
            <v>-9865</v>
          </cell>
          <cell r="FU16">
            <v>4097.9430999999986</v>
          </cell>
          <cell r="GD16">
            <v>9696</v>
          </cell>
          <cell r="GJ16">
            <v>1279107.46147</v>
          </cell>
          <cell r="GT16">
            <v>265</v>
          </cell>
          <cell r="GZ16">
            <v>88664.092309999993</v>
          </cell>
          <cell r="HD16">
            <v>982</v>
          </cell>
          <cell r="HJ16">
            <v>86107.50063000001</v>
          </cell>
        </row>
        <row r="17">
          <cell r="DP17">
            <v>0</v>
          </cell>
          <cell r="DT17">
            <v>0</v>
          </cell>
          <cell r="EE17">
            <v>0</v>
          </cell>
          <cell r="EF17">
            <v>0</v>
          </cell>
          <cell r="EM17">
            <v>5473</v>
          </cell>
          <cell r="EN17">
            <v>6863.1573200000003</v>
          </cell>
          <cell r="ER17">
            <v>0</v>
          </cell>
          <cell r="EU17">
            <v>0</v>
          </cell>
          <cell r="EX17">
            <v>3207</v>
          </cell>
          <cell r="FA17">
            <v>9495.8230500000009</v>
          </cell>
          <cell r="FG17">
            <v>1691</v>
          </cell>
          <cell r="FJ17">
            <v>9339.3150800000003</v>
          </cell>
          <cell r="FR17">
            <v>-4815</v>
          </cell>
          <cell r="FU17">
            <v>5081.8291499999996</v>
          </cell>
          <cell r="GD17">
            <v>3197</v>
          </cell>
          <cell r="GJ17">
            <v>367087.11507</v>
          </cell>
          <cell r="GT17">
            <v>10</v>
          </cell>
          <cell r="GZ17">
            <v>5854.6691799999999</v>
          </cell>
          <cell r="HD17">
            <v>785</v>
          </cell>
          <cell r="HJ17">
            <v>38440.949489999999</v>
          </cell>
        </row>
        <row r="18">
          <cell r="DP18">
            <v>0</v>
          </cell>
          <cell r="DT18">
            <v>0</v>
          </cell>
          <cell r="EE18">
            <v>0</v>
          </cell>
          <cell r="EF18">
            <v>0</v>
          </cell>
          <cell r="EM18">
            <v>0</v>
          </cell>
          <cell r="EN18">
            <v>0</v>
          </cell>
          <cell r="ER18">
            <v>0</v>
          </cell>
          <cell r="EU18">
            <v>0</v>
          </cell>
          <cell r="EX18">
            <v>0</v>
          </cell>
          <cell r="FA18">
            <v>0</v>
          </cell>
          <cell r="FG18">
            <v>9581</v>
          </cell>
          <cell r="FJ18">
            <v>56698.778009999995</v>
          </cell>
          <cell r="FR18">
            <v>0</v>
          </cell>
          <cell r="FU18">
            <v>0</v>
          </cell>
          <cell r="GD18">
            <v>0</v>
          </cell>
          <cell r="GJ18">
            <v>0</v>
          </cell>
          <cell r="GT18">
            <v>0</v>
          </cell>
          <cell r="GZ18">
            <v>0</v>
          </cell>
          <cell r="HD18">
            <v>0</v>
          </cell>
          <cell r="HJ18">
            <v>0</v>
          </cell>
        </row>
        <row r="19">
          <cell r="DP19">
            <v>0</v>
          </cell>
          <cell r="DT19">
            <v>0</v>
          </cell>
          <cell r="EE19">
            <v>0</v>
          </cell>
          <cell r="EF19">
            <v>0</v>
          </cell>
          <cell r="EM19">
            <v>2549</v>
          </cell>
          <cell r="EN19">
            <v>2489.6029800000001</v>
          </cell>
          <cell r="ER19">
            <v>0</v>
          </cell>
          <cell r="EU19">
            <v>0</v>
          </cell>
          <cell r="EX19">
            <v>0</v>
          </cell>
          <cell r="FA19">
            <v>0</v>
          </cell>
          <cell r="FG19">
            <v>6911</v>
          </cell>
          <cell r="FJ19">
            <v>26832.894559999997</v>
          </cell>
          <cell r="FR19">
            <v>-4566</v>
          </cell>
          <cell r="FU19">
            <v>-3047.98</v>
          </cell>
          <cell r="GD19">
            <v>373</v>
          </cell>
          <cell r="GJ19">
            <v>52842.694530000001</v>
          </cell>
          <cell r="GT19">
            <v>0</v>
          </cell>
          <cell r="GZ19">
            <v>0</v>
          </cell>
          <cell r="HD19">
            <v>457</v>
          </cell>
          <cell r="HJ19">
            <v>29326.326519999999</v>
          </cell>
        </row>
        <row r="20">
          <cell r="DP20">
            <v>0</v>
          </cell>
          <cell r="DT20">
            <v>0</v>
          </cell>
          <cell r="EE20">
            <v>1613</v>
          </cell>
          <cell r="EF20">
            <v>12785.05816</v>
          </cell>
          <cell r="EM20">
            <v>15476</v>
          </cell>
          <cell r="EN20">
            <v>27918.402810000003</v>
          </cell>
          <cell r="ER20">
            <v>3709</v>
          </cell>
          <cell r="EU20">
            <v>3985.80267</v>
          </cell>
          <cell r="EX20">
            <v>1347</v>
          </cell>
          <cell r="FA20">
            <v>3700.1277300000002</v>
          </cell>
          <cell r="FG20">
            <v>10436</v>
          </cell>
          <cell r="FJ20">
            <v>61810.490810000003</v>
          </cell>
          <cell r="FR20">
            <v>-2771</v>
          </cell>
          <cell r="FU20">
            <v>2599.5968600000006</v>
          </cell>
          <cell r="GD20">
            <v>0</v>
          </cell>
          <cell r="GJ20">
            <v>0</v>
          </cell>
          <cell r="GT20">
            <v>0</v>
          </cell>
          <cell r="GZ20">
            <v>0</v>
          </cell>
          <cell r="HD20">
            <v>746</v>
          </cell>
          <cell r="HJ20">
            <v>29972.214230000005</v>
          </cell>
        </row>
        <row r="21">
          <cell r="DP21">
            <v>0</v>
          </cell>
          <cell r="DT21">
            <v>0</v>
          </cell>
          <cell r="EE21">
            <v>0</v>
          </cell>
          <cell r="EF21">
            <v>0</v>
          </cell>
          <cell r="EM21">
            <v>10864</v>
          </cell>
          <cell r="EN21">
            <v>26778.256470000004</v>
          </cell>
          <cell r="ER21">
            <v>0</v>
          </cell>
          <cell r="EU21">
            <v>0</v>
          </cell>
          <cell r="EX21">
            <v>0</v>
          </cell>
          <cell r="FA21">
            <v>0</v>
          </cell>
          <cell r="FG21">
            <v>6161</v>
          </cell>
          <cell r="FJ21">
            <v>48151.066150000013</v>
          </cell>
          <cell r="FR21">
            <v>30189</v>
          </cell>
          <cell r="FU21">
            <v>108002.15832</v>
          </cell>
          <cell r="GD21">
            <v>2810</v>
          </cell>
          <cell r="GJ21">
            <v>450699.86207999993</v>
          </cell>
          <cell r="GT21">
            <v>88</v>
          </cell>
          <cell r="GZ21">
            <v>19538.666659999995</v>
          </cell>
          <cell r="HD21">
            <v>2213</v>
          </cell>
          <cell r="HJ21">
            <v>427904.73921999999</v>
          </cell>
        </row>
        <row r="22">
          <cell r="DP22">
            <v>1108</v>
          </cell>
          <cell r="DT22">
            <v>9942.5277999999998</v>
          </cell>
          <cell r="EE22">
            <v>543</v>
          </cell>
          <cell r="EF22">
            <v>3076.4127900000003</v>
          </cell>
          <cell r="EM22">
            <v>11500</v>
          </cell>
          <cell r="EN22">
            <v>22523.969959999999</v>
          </cell>
          <cell r="ER22">
            <v>1157</v>
          </cell>
          <cell r="EU22">
            <v>1186.30531</v>
          </cell>
          <cell r="EX22">
            <v>784</v>
          </cell>
          <cell r="FA22">
            <v>2068.3092499999998</v>
          </cell>
          <cell r="FG22">
            <v>5160</v>
          </cell>
          <cell r="FJ22">
            <v>96964.74920999998</v>
          </cell>
          <cell r="FR22">
            <v>-4086</v>
          </cell>
          <cell r="FU22">
            <v>-1729.1200000000001</v>
          </cell>
          <cell r="GD22">
            <v>603</v>
          </cell>
          <cell r="GJ22">
            <v>44665.418409999998</v>
          </cell>
          <cell r="GT22">
            <v>0</v>
          </cell>
          <cell r="GZ22">
            <v>0</v>
          </cell>
          <cell r="HD22">
            <v>334</v>
          </cell>
          <cell r="HJ22">
            <v>18847.549809999997</v>
          </cell>
        </row>
        <row r="23">
          <cell r="DP23">
            <v>0</v>
          </cell>
          <cell r="DT23">
            <v>0</v>
          </cell>
          <cell r="EE23">
            <v>1984</v>
          </cell>
          <cell r="EF23">
            <v>14573.81264</v>
          </cell>
          <cell r="EM23">
            <v>18670</v>
          </cell>
          <cell r="EN23">
            <v>43566.110559999994</v>
          </cell>
          <cell r="ER23">
            <v>2696</v>
          </cell>
          <cell r="EU23">
            <v>2897.2024800000004</v>
          </cell>
          <cell r="EX23">
            <v>2132</v>
          </cell>
          <cell r="FA23">
            <v>6533.02603</v>
          </cell>
          <cell r="FG23">
            <v>20189</v>
          </cell>
          <cell r="FJ23">
            <v>125169.63557999999</v>
          </cell>
          <cell r="FR23">
            <v>-33303</v>
          </cell>
          <cell r="FU23">
            <v>-17623.219509999999</v>
          </cell>
          <cell r="GD23">
            <v>2250</v>
          </cell>
          <cell r="GJ23">
            <v>272503.81452000001</v>
          </cell>
          <cell r="GT23">
            <v>0</v>
          </cell>
          <cell r="GZ23">
            <v>0</v>
          </cell>
          <cell r="HD23">
            <v>125</v>
          </cell>
          <cell r="HJ23">
            <v>5643.43325</v>
          </cell>
        </row>
        <row r="24">
          <cell r="DP24">
            <v>0</v>
          </cell>
          <cell r="DT24">
            <v>0</v>
          </cell>
          <cell r="EE24">
            <v>3218</v>
          </cell>
          <cell r="EF24">
            <v>22795.644039999999</v>
          </cell>
          <cell r="EM24">
            <v>35996</v>
          </cell>
          <cell r="EN24">
            <v>67050.832650000011</v>
          </cell>
          <cell r="ER24">
            <v>2814</v>
          </cell>
          <cell r="EU24">
            <v>3024.6318299999998</v>
          </cell>
          <cell r="EX24">
            <v>1604</v>
          </cell>
          <cell r="FA24">
            <v>5083.9046600000001</v>
          </cell>
          <cell r="FG24">
            <v>16261</v>
          </cell>
          <cell r="FJ24">
            <v>78069.004459999996</v>
          </cell>
          <cell r="FR24">
            <v>-142922</v>
          </cell>
          <cell r="FU24">
            <v>-1797.6281900000004</v>
          </cell>
          <cell r="GD24">
            <v>4219</v>
          </cell>
          <cell r="GJ24">
            <v>602652.50777000014</v>
          </cell>
          <cell r="GT24">
            <v>0</v>
          </cell>
          <cell r="GZ24">
            <v>0</v>
          </cell>
          <cell r="HD24">
            <v>98</v>
          </cell>
          <cell r="HJ24">
            <v>18248.86908</v>
          </cell>
        </row>
        <row r="25">
          <cell r="DP25">
            <v>0</v>
          </cell>
          <cell r="DT25">
            <v>0</v>
          </cell>
          <cell r="EE25">
            <v>0</v>
          </cell>
          <cell r="EF25">
            <v>0</v>
          </cell>
          <cell r="EM25">
            <v>0</v>
          </cell>
          <cell r="EN25">
            <v>0</v>
          </cell>
          <cell r="ER25">
            <v>0</v>
          </cell>
          <cell r="EU25">
            <v>0</v>
          </cell>
          <cell r="EX25">
            <v>0</v>
          </cell>
          <cell r="FA25">
            <v>0</v>
          </cell>
          <cell r="FG25">
            <v>0</v>
          </cell>
          <cell r="FJ25">
            <v>0</v>
          </cell>
          <cell r="FR25">
            <v>-16534</v>
          </cell>
          <cell r="FU25">
            <v>-1601.55</v>
          </cell>
          <cell r="GD25">
            <v>718</v>
          </cell>
          <cell r="GJ25">
            <v>90758.188800000018</v>
          </cell>
          <cell r="GT25">
            <v>0</v>
          </cell>
          <cell r="GZ25">
            <v>0</v>
          </cell>
          <cell r="HD25">
            <v>0</v>
          </cell>
          <cell r="HJ25">
            <v>0</v>
          </cell>
        </row>
        <row r="26">
          <cell r="DP26">
            <v>0</v>
          </cell>
          <cell r="DT26">
            <v>0</v>
          </cell>
          <cell r="EE26">
            <v>5731</v>
          </cell>
          <cell r="EF26">
            <v>34200.044150000009</v>
          </cell>
          <cell r="EM26">
            <v>24476</v>
          </cell>
          <cell r="EN26">
            <v>87373.226090000011</v>
          </cell>
          <cell r="ER26">
            <v>4853</v>
          </cell>
          <cell r="EU26">
            <v>5215.1793899999993</v>
          </cell>
          <cell r="EX26">
            <v>14766</v>
          </cell>
          <cell r="FA26">
            <v>47223.219580000004</v>
          </cell>
          <cell r="FG26">
            <v>23979</v>
          </cell>
          <cell r="FJ26">
            <v>64641.447079999998</v>
          </cell>
          <cell r="FR26">
            <v>-80421</v>
          </cell>
          <cell r="FU26">
            <v>-8422.8652099999999</v>
          </cell>
          <cell r="GD26">
            <v>0</v>
          </cell>
          <cell r="GJ26">
            <v>0</v>
          </cell>
          <cell r="GT26">
            <v>0</v>
          </cell>
          <cell r="GZ26">
            <v>0</v>
          </cell>
          <cell r="HD26">
            <v>822</v>
          </cell>
          <cell r="HJ26">
            <v>33689.468130000001</v>
          </cell>
        </row>
        <row r="27">
          <cell r="DP27">
            <v>0</v>
          </cell>
          <cell r="DT27">
            <v>0</v>
          </cell>
          <cell r="EE27">
            <v>6960</v>
          </cell>
          <cell r="EF27">
            <v>47754.627679999998</v>
          </cell>
          <cell r="EM27">
            <v>35315</v>
          </cell>
          <cell r="EN27">
            <v>89815.711139999999</v>
          </cell>
          <cell r="ER27">
            <v>6177</v>
          </cell>
          <cell r="EU27">
            <v>6641.5070100000003</v>
          </cell>
          <cell r="EX27">
            <v>6784</v>
          </cell>
          <cell r="FA27">
            <v>19331.490669999996</v>
          </cell>
          <cell r="FG27">
            <v>21702</v>
          </cell>
          <cell r="FJ27">
            <v>78086.603440000006</v>
          </cell>
          <cell r="FR27">
            <v>-85776</v>
          </cell>
          <cell r="FU27">
            <v>-7929.9561300000005</v>
          </cell>
          <cell r="GD27">
            <v>0</v>
          </cell>
          <cell r="GJ27">
            <v>0</v>
          </cell>
          <cell r="GT27">
            <v>0</v>
          </cell>
          <cell r="GZ27">
            <v>0</v>
          </cell>
          <cell r="HD27">
            <v>972</v>
          </cell>
          <cell r="HJ27">
            <v>45764.873229999997</v>
          </cell>
        </row>
        <row r="28">
          <cell r="DP28">
            <v>0</v>
          </cell>
          <cell r="DT28">
            <v>0</v>
          </cell>
          <cell r="EE28">
            <v>0</v>
          </cell>
          <cell r="EF28">
            <v>0</v>
          </cell>
          <cell r="EM28">
            <v>14021</v>
          </cell>
          <cell r="EN28">
            <v>23378.508840000002</v>
          </cell>
          <cell r="ER28">
            <v>0</v>
          </cell>
          <cell r="EU28">
            <v>0</v>
          </cell>
          <cell r="EX28">
            <v>407</v>
          </cell>
          <cell r="FA28">
            <v>1228.9290099999998</v>
          </cell>
          <cell r="FG28">
            <v>5717</v>
          </cell>
          <cell r="FJ28">
            <v>68953.160610000006</v>
          </cell>
          <cell r="FR28">
            <v>-29687</v>
          </cell>
          <cell r="FU28">
            <v>-17500.940040000001</v>
          </cell>
          <cell r="GD28">
            <v>3762</v>
          </cell>
          <cell r="GJ28">
            <v>319409.59746000002</v>
          </cell>
          <cell r="GT28">
            <v>0</v>
          </cell>
          <cell r="GZ28">
            <v>0</v>
          </cell>
          <cell r="HD28">
            <v>681</v>
          </cell>
          <cell r="HJ28">
            <v>25685.572379999998</v>
          </cell>
        </row>
        <row r="29">
          <cell r="DP29">
            <v>0</v>
          </cell>
          <cell r="DT29">
            <v>0</v>
          </cell>
          <cell r="EE29">
            <v>0</v>
          </cell>
          <cell r="EF29">
            <v>0</v>
          </cell>
          <cell r="EM29">
            <v>143</v>
          </cell>
          <cell r="EN29">
            <v>414.76574999999997</v>
          </cell>
          <cell r="ER29">
            <v>0</v>
          </cell>
          <cell r="EU29">
            <v>0</v>
          </cell>
          <cell r="EX29">
            <v>7653</v>
          </cell>
          <cell r="FA29">
            <v>12175.76907</v>
          </cell>
          <cell r="FG29">
            <v>14537</v>
          </cell>
          <cell r="FJ29">
            <v>63810.606350000002</v>
          </cell>
          <cell r="FR29">
            <v>0</v>
          </cell>
          <cell r="FU29">
            <v>0</v>
          </cell>
          <cell r="GD29">
            <v>0</v>
          </cell>
          <cell r="GJ29">
            <v>0</v>
          </cell>
          <cell r="GT29">
            <v>0</v>
          </cell>
          <cell r="GZ29">
            <v>0</v>
          </cell>
          <cell r="HD29">
            <v>0</v>
          </cell>
          <cell r="HJ29">
            <v>0</v>
          </cell>
        </row>
        <row r="30">
          <cell r="DP30">
            <v>0</v>
          </cell>
          <cell r="DT30">
            <v>0</v>
          </cell>
          <cell r="EE30">
            <v>17963</v>
          </cell>
          <cell r="EF30">
            <v>85602.215989999997</v>
          </cell>
          <cell r="EM30">
            <v>118861</v>
          </cell>
          <cell r="EN30">
            <v>202865.93957000002</v>
          </cell>
          <cell r="ER30">
            <v>0</v>
          </cell>
          <cell r="EU30">
            <v>0</v>
          </cell>
          <cell r="EX30">
            <v>32348</v>
          </cell>
          <cell r="FA30">
            <v>92186.864370000025</v>
          </cell>
          <cell r="FG30">
            <v>30379</v>
          </cell>
          <cell r="FJ30">
            <v>118626.75700999997</v>
          </cell>
          <cell r="FR30">
            <v>-85282</v>
          </cell>
          <cell r="FU30">
            <v>-15741.771599999998</v>
          </cell>
          <cell r="GD30">
            <v>0</v>
          </cell>
          <cell r="GJ30">
            <v>0</v>
          </cell>
          <cell r="GT30">
            <v>0</v>
          </cell>
          <cell r="GZ30">
            <v>0</v>
          </cell>
          <cell r="HD30">
            <v>414</v>
          </cell>
          <cell r="HJ30">
            <v>31748.860579999997</v>
          </cell>
        </row>
        <row r="31">
          <cell r="DP31">
            <v>0</v>
          </cell>
          <cell r="DT31">
            <v>0</v>
          </cell>
          <cell r="EE31">
            <v>2726</v>
          </cell>
          <cell r="EF31">
            <v>5421.0386200000003</v>
          </cell>
          <cell r="EM31">
            <v>42990</v>
          </cell>
          <cell r="EN31">
            <v>90241.630569999994</v>
          </cell>
          <cell r="ER31">
            <v>0</v>
          </cell>
          <cell r="EU31">
            <v>0</v>
          </cell>
          <cell r="EX31">
            <v>7559</v>
          </cell>
          <cell r="FA31">
            <v>21542.511979999999</v>
          </cell>
          <cell r="FG31">
            <v>8136</v>
          </cell>
          <cell r="FJ31">
            <v>33043.855259999997</v>
          </cell>
          <cell r="FR31">
            <v>-17848</v>
          </cell>
          <cell r="FU31">
            <v>-1772.4064799999999</v>
          </cell>
          <cell r="GD31">
            <v>0</v>
          </cell>
          <cell r="GJ31">
            <v>0</v>
          </cell>
          <cell r="GT31">
            <v>0</v>
          </cell>
          <cell r="GZ31">
            <v>0</v>
          </cell>
          <cell r="HD31">
            <v>91</v>
          </cell>
          <cell r="HJ31">
            <v>5454.8583699999999</v>
          </cell>
        </row>
        <row r="32">
          <cell r="DP32">
            <v>0</v>
          </cell>
          <cell r="DT32">
            <v>0</v>
          </cell>
          <cell r="EE32">
            <v>0</v>
          </cell>
          <cell r="EF32">
            <v>0</v>
          </cell>
          <cell r="EM32">
            <v>218</v>
          </cell>
          <cell r="EN32">
            <v>146.95071000000002</v>
          </cell>
          <cell r="ER32">
            <v>0</v>
          </cell>
          <cell r="EU32">
            <v>0</v>
          </cell>
          <cell r="EX32">
            <v>0</v>
          </cell>
          <cell r="FA32">
            <v>0</v>
          </cell>
          <cell r="FG32">
            <v>13371</v>
          </cell>
          <cell r="FJ32">
            <v>58186.885650000011</v>
          </cell>
          <cell r="FR32">
            <v>0</v>
          </cell>
          <cell r="FU32">
            <v>0</v>
          </cell>
          <cell r="GD32">
            <v>0</v>
          </cell>
          <cell r="GJ32">
            <v>0</v>
          </cell>
          <cell r="GT32">
            <v>0</v>
          </cell>
          <cell r="GZ32">
            <v>0</v>
          </cell>
          <cell r="HD32">
            <v>0</v>
          </cell>
          <cell r="HJ32">
            <v>0</v>
          </cell>
        </row>
        <row r="33">
          <cell r="DP33">
            <v>0</v>
          </cell>
          <cell r="DT33">
            <v>0</v>
          </cell>
          <cell r="EE33">
            <v>11476</v>
          </cell>
          <cell r="EF33">
            <v>64813.684210000007</v>
          </cell>
          <cell r="EM33">
            <v>98334</v>
          </cell>
          <cell r="EN33">
            <v>194667.69092000002</v>
          </cell>
          <cell r="ER33">
            <v>7749</v>
          </cell>
          <cell r="EU33">
            <v>8471.0415499999999</v>
          </cell>
          <cell r="EX33">
            <v>6794</v>
          </cell>
          <cell r="FA33">
            <v>22641.746489999998</v>
          </cell>
          <cell r="FG33">
            <v>41831</v>
          </cell>
          <cell r="FJ33">
            <v>312054.3469</v>
          </cell>
          <cell r="FR33">
            <v>-247346</v>
          </cell>
          <cell r="FU33">
            <v>-24383.585350000001</v>
          </cell>
          <cell r="GD33">
            <v>4454</v>
          </cell>
          <cell r="GJ33">
            <v>495611.71189999994</v>
          </cell>
          <cell r="GT33">
            <v>0</v>
          </cell>
          <cell r="GZ33">
            <v>0</v>
          </cell>
          <cell r="HD33">
            <v>572</v>
          </cell>
          <cell r="HJ33">
            <v>51021.82372</v>
          </cell>
        </row>
        <row r="34">
          <cell r="DP34">
            <v>0</v>
          </cell>
          <cell r="DT34">
            <v>0</v>
          </cell>
          <cell r="EE34">
            <v>0</v>
          </cell>
          <cell r="EF34">
            <v>0</v>
          </cell>
          <cell r="EM34">
            <v>685</v>
          </cell>
          <cell r="EN34">
            <v>757.35816999999986</v>
          </cell>
          <cell r="ER34">
            <v>0</v>
          </cell>
          <cell r="EU34">
            <v>0</v>
          </cell>
          <cell r="EX34">
            <v>0</v>
          </cell>
          <cell r="FA34">
            <v>0</v>
          </cell>
          <cell r="FG34">
            <v>13684</v>
          </cell>
          <cell r="FJ34">
            <v>91829.348100000003</v>
          </cell>
          <cell r="FR34">
            <v>0</v>
          </cell>
          <cell r="FU34">
            <v>0</v>
          </cell>
          <cell r="GD34">
            <v>0</v>
          </cell>
          <cell r="GJ34">
            <v>0</v>
          </cell>
          <cell r="GT34">
            <v>0</v>
          </cell>
          <cell r="GZ34">
            <v>0</v>
          </cell>
          <cell r="HD34">
            <v>0</v>
          </cell>
          <cell r="HJ34">
            <v>0</v>
          </cell>
        </row>
        <row r="35">
          <cell r="DP35">
            <v>943</v>
          </cell>
          <cell r="DT35">
            <v>26790.179239999998</v>
          </cell>
          <cell r="EE35">
            <v>2134</v>
          </cell>
          <cell r="EF35">
            <v>11328.88725</v>
          </cell>
          <cell r="EM35">
            <v>20575</v>
          </cell>
          <cell r="EN35">
            <v>36939.116770000008</v>
          </cell>
          <cell r="ER35">
            <v>1394</v>
          </cell>
          <cell r="EU35">
            <v>1498.9678200000001</v>
          </cell>
          <cell r="EX35">
            <v>999</v>
          </cell>
          <cell r="FA35">
            <v>2869.4198200000005</v>
          </cell>
          <cell r="FG35">
            <v>9890</v>
          </cell>
          <cell r="FJ35">
            <v>46381.27547</v>
          </cell>
          <cell r="FR35">
            <v>-3621</v>
          </cell>
          <cell r="FU35">
            <v>-1638.08718</v>
          </cell>
          <cell r="GD35">
            <v>865</v>
          </cell>
          <cell r="GJ35">
            <v>82103.00735</v>
          </cell>
          <cell r="GT35">
            <v>0</v>
          </cell>
          <cell r="GZ35">
            <v>0</v>
          </cell>
          <cell r="HD35">
            <v>770</v>
          </cell>
          <cell r="HJ35">
            <v>31157.085660000001</v>
          </cell>
        </row>
        <row r="36">
          <cell r="DP36">
            <v>1639</v>
          </cell>
          <cell r="DT36">
            <v>14567.57691</v>
          </cell>
          <cell r="EE36">
            <v>446</v>
          </cell>
          <cell r="EF36">
            <v>2763.46783</v>
          </cell>
          <cell r="EM36">
            <v>5984</v>
          </cell>
          <cell r="EN36">
            <v>18205.747100000001</v>
          </cell>
          <cell r="ER36">
            <v>396</v>
          </cell>
          <cell r="EU36">
            <v>425.55347999999998</v>
          </cell>
          <cell r="EX36">
            <v>300</v>
          </cell>
          <cell r="FA36">
            <v>14727.06639</v>
          </cell>
          <cell r="FG36">
            <v>2657</v>
          </cell>
          <cell r="FJ36">
            <v>47438.153399999996</v>
          </cell>
          <cell r="FR36">
            <v>-38</v>
          </cell>
          <cell r="FU36">
            <v>-84.67</v>
          </cell>
          <cell r="GD36">
            <v>311</v>
          </cell>
          <cell r="GJ36">
            <v>32057.534009999999</v>
          </cell>
          <cell r="GT36">
            <v>0</v>
          </cell>
          <cell r="GZ36">
            <v>0</v>
          </cell>
          <cell r="HD36">
            <v>113</v>
          </cell>
          <cell r="HJ36">
            <v>7312.7573700000003</v>
          </cell>
        </row>
        <row r="37">
          <cell r="DP37">
            <v>239</v>
          </cell>
          <cell r="DT37">
            <v>10238.799369999999</v>
          </cell>
          <cell r="EE37">
            <v>70</v>
          </cell>
          <cell r="EF37">
            <v>896.70674000000008</v>
          </cell>
          <cell r="EM37">
            <v>3688</v>
          </cell>
          <cell r="EN37">
            <v>13833.725850000001</v>
          </cell>
          <cell r="ER37">
            <v>581</v>
          </cell>
          <cell r="EU37">
            <v>625.43466000000001</v>
          </cell>
          <cell r="EX37">
            <v>57</v>
          </cell>
          <cell r="FA37">
            <v>1118.0104799999999</v>
          </cell>
          <cell r="FG37">
            <v>1561</v>
          </cell>
          <cell r="FJ37">
            <v>45756.502010000004</v>
          </cell>
          <cell r="FR37">
            <v>-52</v>
          </cell>
          <cell r="FU37">
            <v>-46.55</v>
          </cell>
          <cell r="GD37">
            <v>234</v>
          </cell>
          <cell r="GJ37">
            <v>28640.065780000004</v>
          </cell>
          <cell r="GT37">
            <v>0</v>
          </cell>
          <cell r="GZ37">
            <v>0</v>
          </cell>
          <cell r="HD37">
            <v>99</v>
          </cell>
          <cell r="HJ37">
            <v>11164.188039999999</v>
          </cell>
        </row>
        <row r="38">
          <cell r="DP38">
            <v>744</v>
          </cell>
          <cell r="DT38">
            <v>13690.834740000002</v>
          </cell>
          <cell r="EE38">
            <v>556</v>
          </cell>
          <cell r="EF38">
            <v>3342.9570899999999</v>
          </cell>
          <cell r="EM38">
            <v>9779</v>
          </cell>
          <cell r="EN38">
            <v>19077.915430000001</v>
          </cell>
          <cell r="ER38">
            <v>644</v>
          </cell>
          <cell r="EU38">
            <v>692.06171999999992</v>
          </cell>
          <cell r="EX38">
            <v>387</v>
          </cell>
          <cell r="FA38">
            <v>973.44976000000008</v>
          </cell>
          <cell r="FG38">
            <v>4260</v>
          </cell>
          <cell r="FJ38">
            <v>31729.757079999996</v>
          </cell>
          <cell r="FR38">
            <v>-2714</v>
          </cell>
          <cell r="FU38">
            <v>-1470.3200000000002</v>
          </cell>
          <cell r="GD38">
            <v>446</v>
          </cell>
          <cell r="GJ38">
            <v>38578.543339999997</v>
          </cell>
          <cell r="GT38">
            <v>0</v>
          </cell>
          <cell r="GZ38">
            <v>0</v>
          </cell>
          <cell r="HD38">
            <v>255</v>
          </cell>
          <cell r="HJ38">
            <v>11472.95967</v>
          </cell>
        </row>
        <row r="39">
          <cell r="DP39">
            <v>417</v>
          </cell>
          <cell r="DT39">
            <v>7179.1353399999989</v>
          </cell>
          <cell r="EE39">
            <v>100</v>
          </cell>
          <cell r="EF39">
            <v>665.59422000000006</v>
          </cell>
          <cell r="EM39">
            <v>2103</v>
          </cell>
          <cell r="EN39">
            <v>5667.4072700000006</v>
          </cell>
          <cell r="ER39">
            <v>113</v>
          </cell>
          <cell r="EU39">
            <v>120.37612999999999</v>
          </cell>
          <cell r="EX39">
            <v>303</v>
          </cell>
          <cell r="FA39">
            <v>3600.5861199999999</v>
          </cell>
          <cell r="FG39">
            <v>954</v>
          </cell>
          <cell r="FJ39">
            <v>47791.180630000003</v>
          </cell>
          <cell r="FR39">
            <v>-254</v>
          </cell>
          <cell r="FU39">
            <v>-146.71</v>
          </cell>
          <cell r="GD39">
            <v>143</v>
          </cell>
          <cell r="GJ39">
            <v>16286.51341</v>
          </cell>
          <cell r="GT39">
            <v>0</v>
          </cell>
          <cell r="GZ39">
            <v>0</v>
          </cell>
          <cell r="HD39">
            <v>52</v>
          </cell>
          <cell r="HJ39">
            <v>6031.5853299999999</v>
          </cell>
        </row>
        <row r="40">
          <cell r="DP40">
            <v>424</v>
          </cell>
          <cell r="DT40">
            <v>8184.2396100000005</v>
          </cell>
          <cell r="EE40">
            <v>507</v>
          </cell>
          <cell r="EF40">
            <v>3091.9502899999998</v>
          </cell>
          <cell r="EM40">
            <v>3660</v>
          </cell>
          <cell r="EN40">
            <v>6759.3947600000001</v>
          </cell>
          <cell r="ER40">
            <v>254</v>
          </cell>
          <cell r="EU40">
            <v>280.47843</v>
          </cell>
          <cell r="EX40">
            <v>197</v>
          </cell>
          <cell r="FA40">
            <v>658.95069000000001</v>
          </cell>
          <cell r="FG40">
            <v>3147</v>
          </cell>
          <cell r="FJ40">
            <v>19949.331869999998</v>
          </cell>
          <cell r="FR40">
            <v>-274</v>
          </cell>
          <cell r="FU40">
            <v>-232.64</v>
          </cell>
          <cell r="GD40">
            <v>293</v>
          </cell>
          <cell r="GJ40">
            <v>17882.439120000003</v>
          </cell>
          <cell r="GT40">
            <v>0</v>
          </cell>
          <cell r="GZ40">
            <v>0</v>
          </cell>
          <cell r="HD40">
            <v>203</v>
          </cell>
          <cell r="HJ40">
            <v>7919.6362200000003</v>
          </cell>
        </row>
        <row r="41">
          <cell r="DP41">
            <v>3313</v>
          </cell>
          <cell r="DT41">
            <v>71426.155769999998</v>
          </cell>
          <cell r="EE41">
            <v>2486</v>
          </cell>
          <cell r="EF41">
            <v>16754.130130000001</v>
          </cell>
          <cell r="EM41">
            <v>34607</v>
          </cell>
          <cell r="EN41">
            <v>71970.725170000005</v>
          </cell>
          <cell r="ER41">
            <v>2474</v>
          </cell>
          <cell r="EU41">
            <v>2658.6346199999998</v>
          </cell>
          <cell r="EX41">
            <v>1543</v>
          </cell>
          <cell r="FA41">
            <v>6203.6024299999999</v>
          </cell>
          <cell r="FG41">
            <v>19628</v>
          </cell>
          <cell r="FJ41">
            <v>72429.149240000013</v>
          </cell>
          <cell r="FR41">
            <v>-10427</v>
          </cell>
          <cell r="FU41">
            <v>-5267.6424400000005</v>
          </cell>
          <cell r="GD41">
            <v>1436</v>
          </cell>
          <cell r="GJ41">
            <v>140121.36115000001</v>
          </cell>
          <cell r="GT41">
            <v>0</v>
          </cell>
          <cell r="GZ41">
            <v>0</v>
          </cell>
          <cell r="HD41">
            <v>249</v>
          </cell>
          <cell r="HJ41">
            <v>22597.731469999999</v>
          </cell>
        </row>
        <row r="42">
          <cell r="DP42">
            <v>0</v>
          </cell>
          <cell r="DT42">
            <v>0</v>
          </cell>
          <cell r="EE42">
            <v>0</v>
          </cell>
          <cell r="EF42">
            <v>0</v>
          </cell>
          <cell r="EM42">
            <v>1531</v>
          </cell>
          <cell r="EN42">
            <v>2996.6306500000001</v>
          </cell>
          <cell r="ER42">
            <v>104</v>
          </cell>
          <cell r="EU42">
            <v>112.94136</v>
          </cell>
          <cell r="EX42">
            <v>0</v>
          </cell>
          <cell r="FA42">
            <v>0</v>
          </cell>
          <cell r="FG42">
            <v>446</v>
          </cell>
          <cell r="FJ42">
            <v>24686.733149999996</v>
          </cell>
          <cell r="FR42">
            <v>-52</v>
          </cell>
          <cell r="FU42">
            <v>-34.840000000000003</v>
          </cell>
          <cell r="GD42">
            <v>89</v>
          </cell>
          <cell r="GJ42">
            <v>9088.7183000000005</v>
          </cell>
          <cell r="GT42">
            <v>0</v>
          </cell>
          <cell r="GZ42">
            <v>0</v>
          </cell>
          <cell r="HD42">
            <v>31</v>
          </cell>
          <cell r="HJ42">
            <v>2269.01037</v>
          </cell>
        </row>
        <row r="43">
          <cell r="DP43">
            <v>992</v>
          </cell>
          <cell r="DT43">
            <v>13004.880010000001</v>
          </cell>
          <cell r="EE43">
            <v>638</v>
          </cell>
          <cell r="EF43">
            <v>3654.5547100000003</v>
          </cell>
          <cell r="EM43">
            <v>4142</v>
          </cell>
          <cell r="EN43">
            <v>14533.615890000001</v>
          </cell>
          <cell r="ER43">
            <v>615</v>
          </cell>
          <cell r="EU43">
            <v>625.30525</v>
          </cell>
          <cell r="EX43">
            <v>151</v>
          </cell>
          <cell r="FA43">
            <v>3065.2316999999998</v>
          </cell>
          <cell r="FG43">
            <v>3928</v>
          </cell>
          <cell r="FJ43">
            <v>128304.55533</v>
          </cell>
          <cell r="FR43">
            <v>-367</v>
          </cell>
          <cell r="FU43">
            <v>-231.22000000000003</v>
          </cell>
          <cell r="GD43">
            <v>276</v>
          </cell>
          <cell r="GJ43">
            <v>22385.621029999998</v>
          </cell>
          <cell r="GT43">
            <v>0</v>
          </cell>
          <cell r="GZ43">
            <v>0</v>
          </cell>
          <cell r="HD43">
            <v>169</v>
          </cell>
          <cell r="HJ43">
            <v>8767.8724600000023</v>
          </cell>
        </row>
        <row r="44">
          <cell r="DP44">
            <v>408</v>
          </cell>
          <cell r="DT44">
            <v>11760.332340000001</v>
          </cell>
          <cell r="EE44">
            <v>194</v>
          </cell>
          <cell r="EF44">
            <v>1294.31179</v>
          </cell>
          <cell r="EM44">
            <v>3611</v>
          </cell>
          <cell r="EN44">
            <v>16088.268699999999</v>
          </cell>
          <cell r="ER44">
            <v>181</v>
          </cell>
          <cell r="EU44">
            <v>196.65728999999999</v>
          </cell>
          <cell r="EX44">
            <v>65</v>
          </cell>
          <cell r="FA44">
            <v>1117.7278799999999</v>
          </cell>
          <cell r="FG44">
            <v>1721</v>
          </cell>
          <cell r="FJ44">
            <v>50292.919699999991</v>
          </cell>
          <cell r="FR44">
            <v>-33</v>
          </cell>
          <cell r="FU44">
            <v>-96.77</v>
          </cell>
          <cell r="GD44">
            <v>423</v>
          </cell>
          <cell r="GJ44">
            <v>43602.475279999999</v>
          </cell>
          <cell r="GT44">
            <v>0</v>
          </cell>
          <cell r="GZ44">
            <v>0</v>
          </cell>
          <cell r="HD44">
            <v>39</v>
          </cell>
          <cell r="HJ44">
            <v>2882.9603299999994</v>
          </cell>
        </row>
        <row r="45">
          <cell r="DP45">
            <v>401</v>
          </cell>
          <cell r="DT45">
            <v>12689.965039999999</v>
          </cell>
          <cell r="EE45">
            <v>278</v>
          </cell>
          <cell r="EF45">
            <v>1774.26288</v>
          </cell>
          <cell r="EM45">
            <v>3588</v>
          </cell>
          <cell r="EN45">
            <v>14381.40703</v>
          </cell>
          <cell r="ER45">
            <v>970</v>
          </cell>
          <cell r="EU45">
            <v>936.9059400000001</v>
          </cell>
          <cell r="EX45">
            <v>155</v>
          </cell>
          <cell r="FA45">
            <v>1438.06611</v>
          </cell>
          <cell r="FG45">
            <v>3191</v>
          </cell>
          <cell r="FJ45">
            <v>77024.020929999984</v>
          </cell>
          <cell r="FR45">
            <v>95</v>
          </cell>
          <cell r="FU45">
            <v>200.00466000000003</v>
          </cell>
          <cell r="GD45">
            <v>393</v>
          </cell>
          <cell r="GJ45">
            <v>28643.739589999997</v>
          </cell>
          <cell r="GT45">
            <v>0</v>
          </cell>
          <cell r="GZ45">
            <v>0</v>
          </cell>
          <cell r="HD45">
            <v>228</v>
          </cell>
          <cell r="HJ45">
            <v>15441.126619999999</v>
          </cell>
        </row>
        <row r="46">
          <cell r="DP46">
            <v>303</v>
          </cell>
          <cell r="DT46">
            <v>6078.1246900000006</v>
          </cell>
          <cell r="EE46">
            <v>0</v>
          </cell>
          <cell r="EF46">
            <v>0</v>
          </cell>
          <cell r="EM46">
            <v>1118</v>
          </cell>
          <cell r="EN46">
            <v>5141.1637700000001</v>
          </cell>
          <cell r="ER46">
            <v>129</v>
          </cell>
          <cell r="EU46">
            <v>299.91892000000001</v>
          </cell>
          <cell r="EX46">
            <v>1267</v>
          </cell>
          <cell r="FA46">
            <v>3862.0154499999994</v>
          </cell>
          <cell r="FG46">
            <v>2006</v>
          </cell>
          <cell r="FJ46">
            <v>38414.733670000001</v>
          </cell>
          <cell r="FR46">
            <v>-14</v>
          </cell>
          <cell r="FU46">
            <v>-47.4</v>
          </cell>
          <cell r="GD46">
            <v>243</v>
          </cell>
          <cell r="GJ46">
            <v>21113.967820000002</v>
          </cell>
          <cell r="GT46">
            <v>0</v>
          </cell>
          <cell r="GZ46">
            <v>0</v>
          </cell>
          <cell r="HD46">
            <v>56</v>
          </cell>
          <cell r="HJ46">
            <v>2708.9232300000003</v>
          </cell>
        </row>
        <row r="47">
          <cell r="DP47">
            <v>0</v>
          </cell>
          <cell r="DT47">
            <v>0</v>
          </cell>
          <cell r="EE47">
            <v>0</v>
          </cell>
          <cell r="EF47">
            <v>0</v>
          </cell>
          <cell r="EM47">
            <v>0</v>
          </cell>
          <cell r="EN47">
            <v>0</v>
          </cell>
          <cell r="ER47">
            <v>0</v>
          </cell>
          <cell r="EU47">
            <v>0</v>
          </cell>
          <cell r="EX47">
            <v>0</v>
          </cell>
          <cell r="FA47">
            <v>0</v>
          </cell>
          <cell r="FG47">
            <v>0</v>
          </cell>
          <cell r="FJ47">
            <v>0</v>
          </cell>
          <cell r="FR47">
            <v>0</v>
          </cell>
          <cell r="FU47">
            <v>0</v>
          </cell>
          <cell r="GD47">
            <v>90</v>
          </cell>
          <cell r="GJ47">
            <v>22188.550659999997</v>
          </cell>
          <cell r="GT47">
            <v>0</v>
          </cell>
          <cell r="GZ47">
            <v>0</v>
          </cell>
          <cell r="HD47">
            <v>0</v>
          </cell>
          <cell r="HJ47">
            <v>0</v>
          </cell>
        </row>
        <row r="48">
          <cell r="DP48">
            <v>0</v>
          </cell>
          <cell r="DT48">
            <v>0</v>
          </cell>
          <cell r="EE48">
            <v>515</v>
          </cell>
          <cell r="EF48">
            <v>3375.0672199999999</v>
          </cell>
          <cell r="EM48">
            <v>4825</v>
          </cell>
          <cell r="EN48">
            <v>12876.471150000001</v>
          </cell>
          <cell r="ER48">
            <v>874</v>
          </cell>
          <cell r="EU48">
            <v>939.22662000000003</v>
          </cell>
          <cell r="EX48">
            <v>189</v>
          </cell>
          <cell r="FA48">
            <v>648.56267000000003</v>
          </cell>
          <cell r="FG48">
            <v>2459</v>
          </cell>
          <cell r="FJ48">
            <v>17688.410660000001</v>
          </cell>
          <cell r="FR48">
            <v>-40</v>
          </cell>
          <cell r="FU48">
            <v>634.84543000000008</v>
          </cell>
          <cell r="GD48">
            <v>564</v>
          </cell>
          <cell r="GJ48">
            <v>44300.989320000008</v>
          </cell>
          <cell r="GT48">
            <v>0</v>
          </cell>
          <cell r="GZ48">
            <v>0</v>
          </cell>
          <cell r="HD48">
            <v>402</v>
          </cell>
          <cell r="HJ48">
            <v>17331.04463</v>
          </cell>
        </row>
        <row r="49">
          <cell r="DP49">
            <v>0</v>
          </cell>
          <cell r="DT49">
            <v>0</v>
          </cell>
          <cell r="EE49">
            <v>0</v>
          </cell>
          <cell r="EF49">
            <v>0</v>
          </cell>
          <cell r="EM49">
            <v>878</v>
          </cell>
          <cell r="EN49">
            <v>2796.5033700000004</v>
          </cell>
          <cell r="ER49">
            <v>163</v>
          </cell>
          <cell r="EU49">
            <v>171.02378999999999</v>
          </cell>
          <cell r="EX49">
            <v>0</v>
          </cell>
          <cell r="FA49">
            <v>0</v>
          </cell>
          <cell r="FG49">
            <v>1120</v>
          </cell>
          <cell r="FJ49">
            <v>2668.0055600000005</v>
          </cell>
          <cell r="FR49">
            <v>-64</v>
          </cell>
          <cell r="FU49">
            <v>338.82311999999996</v>
          </cell>
          <cell r="GD49">
            <v>93</v>
          </cell>
          <cell r="GJ49">
            <v>5425.8142499999994</v>
          </cell>
          <cell r="GT49">
            <v>0</v>
          </cell>
          <cell r="GZ49">
            <v>0</v>
          </cell>
          <cell r="HD49">
            <v>0</v>
          </cell>
          <cell r="HJ49">
            <v>0</v>
          </cell>
        </row>
        <row r="50">
          <cell r="DP50">
            <v>0</v>
          </cell>
          <cell r="DT50">
            <v>0</v>
          </cell>
          <cell r="EE50">
            <v>0</v>
          </cell>
          <cell r="EF50">
            <v>0</v>
          </cell>
          <cell r="EM50">
            <v>0</v>
          </cell>
          <cell r="EN50">
            <v>0</v>
          </cell>
          <cell r="ER50">
            <v>0</v>
          </cell>
          <cell r="EU50">
            <v>0</v>
          </cell>
          <cell r="EX50">
            <v>695</v>
          </cell>
          <cell r="FA50">
            <v>1980.5491700000002</v>
          </cell>
          <cell r="FG50">
            <v>0</v>
          </cell>
          <cell r="FJ50">
            <v>0</v>
          </cell>
          <cell r="FR50">
            <v>72419</v>
          </cell>
          <cell r="FU50">
            <v>54870.071739999999</v>
          </cell>
          <cell r="GD50">
            <v>1479</v>
          </cell>
          <cell r="GJ50">
            <v>130029.99802</v>
          </cell>
          <cell r="GT50">
            <v>0</v>
          </cell>
          <cell r="GZ50">
            <v>0</v>
          </cell>
          <cell r="HD50">
            <v>13</v>
          </cell>
          <cell r="HJ50">
            <v>579.17035999999996</v>
          </cell>
        </row>
        <row r="51">
          <cell r="DP51">
            <v>1117</v>
          </cell>
          <cell r="DT51">
            <v>6969.0875799999985</v>
          </cell>
          <cell r="EE51">
            <v>164</v>
          </cell>
          <cell r="EF51">
            <v>963.61428000000001</v>
          </cell>
          <cell r="EM51">
            <v>1268</v>
          </cell>
          <cell r="EN51">
            <v>5848.5350999999991</v>
          </cell>
          <cell r="ER51">
            <v>149</v>
          </cell>
          <cell r="EU51">
            <v>160.73434999999998</v>
          </cell>
          <cell r="EX51">
            <v>121</v>
          </cell>
          <cell r="FA51">
            <v>639.10122000000001</v>
          </cell>
          <cell r="FG51">
            <v>1385</v>
          </cell>
          <cell r="FJ51">
            <v>36641.943220000001</v>
          </cell>
          <cell r="FR51">
            <v>-76</v>
          </cell>
          <cell r="FU51">
            <v>-34.86</v>
          </cell>
          <cell r="GD51">
            <v>161</v>
          </cell>
          <cell r="GJ51">
            <v>11206.18491</v>
          </cell>
          <cell r="GT51">
            <v>0</v>
          </cell>
          <cell r="GZ51">
            <v>0</v>
          </cell>
          <cell r="HD51">
            <v>72</v>
          </cell>
          <cell r="HJ51">
            <v>5178.0524799999994</v>
          </cell>
        </row>
        <row r="52">
          <cell r="DP52">
            <v>10821</v>
          </cell>
          <cell r="DT52">
            <v>129344.25083</v>
          </cell>
          <cell r="EE52">
            <v>0</v>
          </cell>
          <cell r="EF52">
            <v>0</v>
          </cell>
          <cell r="EM52">
            <v>0</v>
          </cell>
          <cell r="EN52">
            <v>0</v>
          </cell>
          <cell r="ER52">
            <v>0</v>
          </cell>
          <cell r="EU52">
            <v>0</v>
          </cell>
          <cell r="EX52">
            <v>2233</v>
          </cell>
          <cell r="FA52">
            <v>5921.5381000000007</v>
          </cell>
          <cell r="FG52">
            <v>0</v>
          </cell>
          <cell r="FJ52">
            <v>0</v>
          </cell>
          <cell r="FR52">
            <v>0</v>
          </cell>
          <cell r="FU52">
            <v>0</v>
          </cell>
          <cell r="GD52">
            <v>0</v>
          </cell>
          <cell r="GJ52">
            <v>0</v>
          </cell>
          <cell r="GT52">
            <v>0</v>
          </cell>
          <cell r="GZ52">
            <v>0</v>
          </cell>
          <cell r="HD52">
            <v>0</v>
          </cell>
          <cell r="HJ52">
            <v>0</v>
          </cell>
        </row>
        <row r="53">
          <cell r="DP53">
            <v>39345</v>
          </cell>
          <cell r="DT53">
            <v>368825.51743999997</v>
          </cell>
          <cell r="EE53">
            <v>0</v>
          </cell>
          <cell r="EF53">
            <v>0</v>
          </cell>
          <cell r="EM53">
            <v>0</v>
          </cell>
          <cell r="EN53">
            <v>0</v>
          </cell>
          <cell r="ER53">
            <v>0</v>
          </cell>
          <cell r="EU53">
            <v>0</v>
          </cell>
          <cell r="EX53">
            <v>121</v>
          </cell>
          <cell r="FA53">
            <v>317.86207000000002</v>
          </cell>
          <cell r="FG53">
            <v>0</v>
          </cell>
          <cell r="FJ53">
            <v>0</v>
          </cell>
          <cell r="FR53">
            <v>0</v>
          </cell>
          <cell r="FU53">
            <v>0</v>
          </cell>
          <cell r="GD53">
            <v>0</v>
          </cell>
          <cell r="GJ53">
            <v>0</v>
          </cell>
          <cell r="GT53">
            <v>0</v>
          </cell>
          <cell r="GZ53">
            <v>0</v>
          </cell>
          <cell r="HD53">
            <v>0</v>
          </cell>
          <cell r="HJ53">
            <v>0</v>
          </cell>
        </row>
        <row r="54">
          <cell r="DP54">
            <v>0</v>
          </cell>
          <cell r="DT54">
            <v>0</v>
          </cell>
          <cell r="EE54">
            <v>0</v>
          </cell>
          <cell r="EF54">
            <v>0</v>
          </cell>
          <cell r="EM54">
            <v>0</v>
          </cell>
          <cell r="EN54">
            <v>0</v>
          </cell>
          <cell r="ER54">
            <v>0</v>
          </cell>
          <cell r="EU54">
            <v>0</v>
          </cell>
          <cell r="EX54">
            <v>0</v>
          </cell>
          <cell r="FA54">
            <v>0</v>
          </cell>
          <cell r="FG54">
            <v>0</v>
          </cell>
          <cell r="FJ54">
            <v>0</v>
          </cell>
          <cell r="FR54">
            <v>544</v>
          </cell>
          <cell r="FU54">
            <v>4351.7336000000005</v>
          </cell>
          <cell r="GD54">
            <v>0</v>
          </cell>
          <cell r="GJ54">
            <v>0</v>
          </cell>
          <cell r="GT54">
            <v>0</v>
          </cell>
          <cell r="GZ54">
            <v>0</v>
          </cell>
          <cell r="HD54">
            <v>117</v>
          </cell>
          <cell r="HJ54">
            <v>11898.623569999998</v>
          </cell>
        </row>
        <row r="55">
          <cell r="DP55">
            <v>0</v>
          </cell>
          <cell r="DT55">
            <v>0</v>
          </cell>
          <cell r="EE55">
            <v>0</v>
          </cell>
          <cell r="EF55">
            <v>0</v>
          </cell>
          <cell r="EM55">
            <v>0</v>
          </cell>
          <cell r="EN55">
            <v>0</v>
          </cell>
          <cell r="ER55">
            <v>0</v>
          </cell>
          <cell r="EU55">
            <v>0</v>
          </cell>
          <cell r="EX55">
            <v>0</v>
          </cell>
          <cell r="FA55">
            <v>0</v>
          </cell>
          <cell r="FG55">
            <v>0</v>
          </cell>
          <cell r="FJ55">
            <v>0</v>
          </cell>
          <cell r="FR55">
            <v>0</v>
          </cell>
          <cell r="FU55">
            <v>0</v>
          </cell>
          <cell r="GD55">
            <v>0</v>
          </cell>
          <cell r="GJ55">
            <v>0</v>
          </cell>
          <cell r="GT55">
            <v>0</v>
          </cell>
          <cell r="GZ55">
            <v>0</v>
          </cell>
          <cell r="HD55">
            <v>526</v>
          </cell>
          <cell r="HJ55">
            <v>86644.613800000006</v>
          </cell>
        </row>
        <row r="56">
          <cell r="DP56">
            <v>0</v>
          </cell>
          <cell r="DT56">
            <v>0</v>
          </cell>
          <cell r="EE56">
            <v>0</v>
          </cell>
          <cell r="EF56">
            <v>0</v>
          </cell>
          <cell r="EM56">
            <v>0</v>
          </cell>
          <cell r="EN56">
            <v>0</v>
          </cell>
          <cell r="ER56">
            <v>0</v>
          </cell>
          <cell r="EU56">
            <v>0</v>
          </cell>
          <cell r="EX56">
            <v>0</v>
          </cell>
          <cell r="FA56">
            <v>0</v>
          </cell>
          <cell r="FG56">
            <v>0</v>
          </cell>
          <cell r="FJ56">
            <v>0</v>
          </cell>
          <cell r="FR56">
            <v>0</v>
          </cell>
          <cell r="FU56">
            <v>0</v>
          </cell>
          <cell r="GD56">
            <v>0</v>
          </cell>
          <cell r="GJ56">
            <v>0</v>
          </cell>
          <cell r="GT56">
            <v>0</v>
          </cell>
          <cell r="GZ56">
            <v>0</v>
          </cell>
          <cell r="HD56">
            <v>456</v>
          </cell>
          <cell r="HJ56">
            <v>31082.271189999996</v>
          </cell>
        </row>
        <row r="57">
          <cell r="DP57">
            <v>0</v>
          </cell>
          <cell r="DT57">
            <v>0</v>
          </cell>
          <cell r="EE57">
            <v>0</v>
          </cell>
          <cell r="EF57">
            <v>0</v>
          </cell>
          <cell r="EM57">
            <v>0</v>
          </cell>
          <cell r="EN57">
            <v>0</v>
          </cell>
          <cell r="ER57">
            <v>0</v>
          </cell>
          <cell r="EU57">
            <v>0</v>
          </cell>
          <cell r="EX57">
            <v>0</v>
          </cell>
          <cell r="FA57">
            <v>0</v>
          </cell>
          <cell r="FG57">
            <v>0</v>
          </cell>
          <cell r="FJ57">
            <v>0</v>
          </cell>
          <cell r="FR57">
            <v>0</v>
          </cell>
          <cell r="FU57">
            <v>0</v>
          </cell>
          <cell r="GD57">
            <v>0</v>
          </cell>
          <cell r="GJ57">
            <v>0</v>
          </cell>
          <cell r="GT57">
            <v>0</v>
          </cell>
          <cell r="GZ57">
            <v>0</v>
          </cell>
          <cell r="HD57">
            <v>14</v>
          </cell>
          <cell r="HJ57">
            <v>1757.57006</v>
          </cell>
        </row>
        <row r="58">
          <cell r="DP58">
            <v>0</v>
          </cell>
          <cell r="DT58">
            <v>0</v>
          </cell>
          <cell r="EE58">
            <v>2519</v>
          </cell>
          <cell r="EF58">
            <v>16043.35793</v>
          </cell>
          <cell r="EM58">
            <v>11524</v>
          </cell>
          <cell r="EN58">
            <v>29613.348889999997</v>
          </cell>
          <cell r="ER58">
            <v>4254</v>
          </cell>
          <cell r="EU58">
            <v>4571.4760200000001</v>
          </cell>
          <cell r="EX58">
            <v>1820</v>
          </cell>
          <cell r="FA58">
            <v>5232.6170400000001</v>
          </cell>
          <cell r="FG58">
            <v>7104</v>
          </cell>
          <cell r="FJ58">
            <v>19517.331870000005</v>
          </cell>
          <cell r="FR58">
            <v>-52965</v>
          </cell>
          <cell r="FU58">
            <v>-5768.034419999999</v>
          </cell>
          <cell r="GD58">
            <v>0</v>
          </cell>
          <cell r="GJ58">
            <v>0</v>
          </cell>
          <cell r="GT58">
            <v>0</v>
          </cell>
          <cell r="GZ58">
            <v>0</v>
          </cell>
          <cell r="HD58">
            <v>297</v>
          </cell>
          <cell r="HJ58">
            <v>13031.743900000001</v>
          </cell>
        </row>
        <row r="59">
          <cell r="DP59">
            <v>0</v>
          </cell>
          <cell r="DT59">
            <v>0</v>
          </cell>
          <cell r="EE59">
            <v>0</v>
          </cell>
          <cell r="EF59">
            <v>0</v>
          </cell>
          <cell r="EM59">
            <v>0</v>
          </cell>
          <cell r="EN59">
            <v>0</v>
          </cell>
          <cell r="ER59">
            <v>0</v>
          </cell>
          <cell r="EU59">
            <v>0</v>
          </cell>
          <cell r="EX59">
            <v>0</v>
          </cell>
          <cell r="FA59">
            <v>0</v>
          </cell>
          <cell r="FG59">
            <v>0</v>
          </cell>
          <cell r="FJ59">
            <v>0</v>
          </cell>
          <cell r="FR59">
            <v>1507</v>
          </cell>
          <cell r="FU59">
            <v>12124.28845</v>
          </cell>
          <cell r="GD59">
            <v>0</v>
          </cell>
          <cell r="GJ59">
            <v>0</v>
          </cell>
          <cell r="GT59">
            <v>0</v>
          </cell>
          <cell r="GZ59">
            <v>0</v>
          </cell>
          <cell r="HD59">
            <v>0</v>
          </cell>
          <cell r="HJ59">
            <v>0</v>
          </cell>
        </row>
        <row r="61">
          <cell r="DP61">
            <v>0</v>
          </cell>
          <cell r="DT61">
            <v>0</v>
          </cell>
          <cell r="EE61">
            <v>0</v>
          </cell>
          <cell r="EF61">
            <v>0</v>
          </cell>
          <cell r="EM61">
            <v>0</v>
          </cell>
          <cell r="EN61">
            <v>0</v>
          </cell>
          <cell r="ER61">
            <v>0</v>
          </cell>
          <cell r="EU61">
            <v>0</v>
          </cell>
          <cell r="EX61">
            <v>0</v>
          </cell>
          <cell r="FA61">
            <v>0</v>
          </cell>
          <cell r="FG61">
            <v>0</v>
          </cell>
          <cell r="FJ61">
            <v>0</v>
          </cell>
          <cell r="FR61">
            <v>0</v>
          </cell>
          <cell r="FU61">
            <v>0</v>
          </cell>
          <cell r="GD61">
            <v>0</v>
          </cell>
          <cell r="GJ61">
            <v>0</v>
          </cell>
          <cell r="GT61">
            <v>0</v>
          </cell>
          <cell r="GZ61">
            <v>0</v>
          </cell>
          <cell r="HD61">
            <v>185</v>
          </cell>
          <cell r="HJ61">
            <v>14118.252670000002</v>
          </cell>
        </row>
        <row r="62">
          <cell r="DP62">
            <v>0</v>
          </cell>
          <cell r="DT62">
            <v>0</v>
          </cell>
          <cell r="EE62">
            <v>0</v>
          </cell>
          <cell r="EF62">
            <v>0</v>
          </cell>
          <cell r="EM62">
            <v>0</v>
          </cell>
          <cell r="EN62">
            <v>0</v>
          </cell>
          <cell r="ER62">
            <v>0</v>
          </cell>
          <cell r="EU62">
            <v>0</v>
          </cell>
          <cell r="EX62">
            <v>0</v>
          </cell>
          <cell r="FA62">
            <v>0</v>
          </cell>
          <cell r="FG62">
            <v>0</v>
          </cell>
          <cell r="FJ62">
            <v>0</v>
          </cell>
          <cell r="FR62">
            <v>0</v>
          </cell>
          <cell r="FU62">
            <v>0</v>
          </cell>
          <cell r="GD62">
            <v>0</v>
          </cell>
          <cell r="GJ62">
            <v>0</v>
          </cell>
          <cell r="GT62">
            <v>0</v>
          </cell>
          <cell r="GZ62">
            <v>0</v>
          </cell>
          <cell r="HD62">
            <v>0</v>
          </cell>
          <cell r="HJ62">
            <v>0</v>
          </cell>
        </row>
        <row r="63">
          <cell r="DP63">
            <v>0</v>
          </cell>
          <cell r="DT63">
            <v>0</v>
          </cell>
          <cell r="EE63">
            <v>0</v>
          </cell>
          <cell r="EF63">
            <v>0</v>
          </cell>
          <cell r="EM63">
            <v>462</v>
          </cell>
          <cell r="EN63">
            <v>787.71094000000005</v>
          </cell>
          <cell r="ER63">
            <v>0</v>
          </cell>
          <cell r="EU63">
            <v>0</v>
          </cell>
          <cell r="EX63">
            <v>0</v>
          </cell>
          <cell r="FA63">
            <v>0</v>
          </cell>
          <cell r="FG63">
            <v>169</v>
          </cell>
          <cell r="FJ63">
            <v>937.67805999999996</v>
          </cell>
          <cell r="FR63">
            <v>856779</v>
          </cell>
          <cell r="FU63">
            <v>169914.75172000003</v>
          </cell>
          <cell r="GD63">
            <v>835</v>
          </cell>
          <cell r="GJ63">
            <v>181216.14529000001</v>
          </cell>
          <cell r="GT63">
            <v>0</v>
          </cell>
          <cell r="GZ63">
            <v>0</v>
          </cell>
          <cell r="HD63">
            <v>52</v>
          </cell>
          <cell r="HJ63">
            <v>46140.977860000006</v>
          </cell>
        </row>
        <row r="64">
          <cell r="DP64">
            <v>0</v>
          </cell>
          <cell r="DT64">
            <v>0</v>
          </cell>
          <cell r="EE64">
            <v>0</v>
          </cell>
          <cell r="EF64">
            <v>0</v>
          </cell>
          <cell r="EM64">
            <v>0</v>
          </cell>
          <cell r="EN64">
            <v>0</v>
          </cell>
          <cell r="ER64">
            <v>0</v>
          </cell>
          <cell r="EU64">
            <v>0</v>
          </cell>
          <cell r="EX64">
            <v>0</v>
          </cell>
          <cell r="FA64">
            <v>0</v>
          </cell>
          <cell r="FG64">
            <v>0</v>
          </cell>
          <cell r="FJ64">
            <v>0</v>
          </cell>
          <cell r="FR64">
            <v>0</v>
          </cell>
          <cell r="FU64">
            <v>0</v>
          </cell>
          <cell r="GD64">
            <v>0</v>
          </cell>
          <cell r="GJ64">
            <v>0</v>
          </cell>
          <cell r="GT64">
            <v>0</v>
          </cell>
          <cell r="GZ64">
            <v>0</v>
          </cell>
          <cell r="HD64">
            <v>0</v>
          </cell>
          <cell r="HJ64">
            <v>0</v>
          </cell>
        </row>
        <row r="65">
          <cell r="DP65">
            <v>0</v>
          </cell>
          <cell r="DT65">
            <v>0</v>
          </cell>
          <cell r="EE65">
            <v>0</v>
          </cell>
          <cell r="EF65">
            <v>0</v>
          </cell>
          <cell r="EM65">
            <v>0</v>
          </cell>
          <cell r="EN65">
            <v>0</v>
          </cell>
          <cell r="ER65">
            <v>0</v>
          </cell>
          <cell r="EU65">
            <v>0</v>
          </cell>
          <cell r="EX65">
            <v>0</v>
          </cell>
          <cell r="FA65">
            <v>0</v>
          </cell>
          <cell r="FG65">
            <v>0</v>
          </cell>
          <cell r="FJ65">
            <v>0</v>
          </cell>
          <cell r="FR65">
            <v>0</v>
          </cell>
          <cell r="FU65">
            <v>0</v>
          </cell>
          <cell r="GD65">
            <v>0</v>
          </cell>
          <cell r="GJ65">
            <v>0</v>
          </cell>
          <cell r="GT65">
            <v>0</v>
          </cell>
          <cell r="GZ65">
            <v>0</v>
          </cell>
          <cell r="HD65">
            <v>0</v>
          </cell>
          <cell r="HJ65">
            <v>0</v>
          </cell>
        </row>
        <row r="66">
          <cell r="DP66">
            <v>0</v>
          </cell>
          <cell r="DT66">
            <v>0</v>
          </cell>
          <cell r="EE66">
            <v>0</v>
          </cell>
          <cell r="EF66">
            <v>0</v>
          </cell>
          <cell r="EM66">
            <v>0</v>
          </cell>
          <cell r="EN66">
            <v>0</v>
          </cell>
          <cell r="ER66">
            <v>0</v>
          </cell>
          <cell r="EU66">
            <v>0</v>
          </cell>
          <cell r="EX66">
            <v>0</v>
          </cell>
          <cell r="FA66">
            <v>0</v>
          </cell>
          <cell r="FG66">
            <v>0</v>
          </cell>
          <cell r="FJ66">
            <v>0</v>
          </cell>
          <cell r="FR66">
            <v>2757</v>
          </cell>
          <cell r="FU66">
            <v>11160.220790000001</v>
          </cell>
          <cell r="GD66">
            <v>0</v>
          </cell>
          <cell r="GJ66">
            <v>0</v>
          </cell>
          <cell r="GT66">
            <v>0</v>
          </cell>
          <cell r="GZ66">
            <v>0</v>
          </cell>
          <cell r="HD66">
            <v>0</v>
          </cell>
          <cell r="HJ66">
            <v>0</v>
          </cell>
        </row>
        <row r="67">
          <cell r="DP67">
            <v>0</v>
          </cell>
          <cell r="DT67">
            <v>0</v>
          </cell>
          <cell r="EE67">
            <v>0</v>
          </cell>
          <cell r="EF67">
            <v>0</v>
          </cell>
          <cell r="EM67">
            <v>0</v>
          </cell>
          <cell r="EN67">
            <v>0</v>
          </cell>
          <cell r="ER67">
            <v>0</v>
          </cell>
          <cell r="EU67">
            <v>0</v>
          </cell>
          <cell r="EX67">
            <v>0</v>
          </cell>
          <cell r="FA67">
            <v>0</v>
          </cell>
          <cell r="FG67">
            <v>0</v>
          </cell>
          <cell r="FJ67">
            <v>0</v>
          </cell>
          <cell r="FR67">
            <v>0</v>
          </cell>
          <cell r="FU67">
            <v>0</v>
          </cell>
          <cell r="GD67">
            <v>0</v>
          </cell>
          <cell r="GJ67">
            <v>0</v>
          </cell>
          <cell r="GT67">
            <v>0</v>
          </cell>
          <cell r="GZ67">
            <v>0</v>
          </cell>
          <cell r="HD67">
            <v>0</v>
          </cell>
          <cell r="HJ67">
            <v>0</v>
          </cell>
        </row>
        <row r="68">
          <cell r="DP68">
            <v>0</v>
          </cell>
          <cell r="DT68">
            <v>0</v>
          </cell>
          <cell r="EE68">
            <v>0</v>
          </cell>
          <cell r="EF68">
            <v>0</v>
          </cell>
          <cell r="EM68">
            <v>0</v>
          </cell>
          <cell r="EN68">
            <v>0</v>
          </cell>
          <cell r="ER68">
            <v>0</v>
          </cell>
          <cell r="EU68">
            <v>0</v>
          </cell>
          <cell r="EX68">
            <v>0</v>
          </cell>
          <cell r="FA68">
            <v>0</v>
          </cell>
          <cell r="FG68">
            <v>0</v>
          </cell>
          <cell r="FJ68">
            <v>0</v>
          </cell>
          <cell r="FR68">
            <v>0</v>
          </cell>
          <cell r="FU68">
            <v>0</v>
          </cell>
          <cell r="GD68">
            <v>3</v>
          </cell>
          <cell r="GJ68">
            <v>706.43344999999999</v>
          </cell>
          <cell r="GT68">
            <v>3</v>
          </cell>
          <cell r="GZ68">
            <v>706.43344999999999</v>
          </cell>
          <cell r="HD68">
            <v>5</v>
          </cell>
          <cell r="HJ68">
            <v>203.86236000000002</v>
          </cell>
        </row>
        <row r="69">
          <cell r="DP69">
            <v>0</v>
          </cell>
        </row>
        <row r="70">
          <cell r="DP70">
            <v>0</v>
          </cell>
          <cell r="DT70">
            <v>0</v>
          </cell>
          <cell r="EE70">
            <v>0</v>
          </cell>
          <cell r="EF70">
            <v>0</v>
          </cell>
          <cell r="EM70">
            <v>0</v>
          </cell>
          <cell r="EN70">
            <v>0</v>
          </cell>
          <cell r="ER70">
            <v>0</v>
          </cell>
          <cell r="EU70">
            <v>0</v>
          </cell>
          <cell r="EX70">
            <v>0</v>
          </cell>
          <cell r="FA70">
            <v>0</v>
          </cell>
          <cell r="FG70">
            <v>0</v>
          </cell>
          <cell r="FJ70">
            <v>0</v>
          </cell>
          <cell r="FR70">
            <v>0</v>
          </cell>
          <cell r="FU70">
            <v>0</v>
          </cell>
          <cell r="GD70">
            <v>0</v>
          </cell>
          <cell r="GJ70">
            <v>0</v>
          </cell>
          <cell r="GT70">
            <v>0</v>
          </cell>
          <cell r="GZ70">
            <v>0</v>
          </cell>
          <cell r="HD70">
            <v>25</v>
          </cell>
          <cell r="HJ70">
            <v>1379.72965</v>
          </cell>
        </row>
        <row r="71">
          <cell r="DP71">
            <v>0</v>
          </cell>
          <cell r="DT71">
            <v>0</v>
          </cell>
          <cell r="EE71">
            <v>0</v>
          </cell>
          <cell r="EF71">
            <v>0</v>
          </cell>
          <cell r="EM71">
            <v>0</v>
          </cell>
          <cell r="EN71">
            <v>0</v>
          </cell>
          <cell r="ER71">
            <v>0</v>
          </cell>
          <cell r="EU71">
            <v>0</v>
          </cell>
          <cell r="EX71">
            <v>0</v>
          </cell>
          <cell r="FA71">
            <v>0</v>
          </cell>
          <cell r="FG71">
            <v>0</v>
          </cell>
          <cell r="FJ71">
            <v>0</v>
          </cell>
          <cell r="FR71">
            <v>0</v>
          </cell>
          <cell r="FU71">
            <v>0</v>
          </cell>
          <cell r="GD71">
            <v>0</v>
          </cell>
          <cell r="GJ71">
            <v>0</v>
          </cell>
          <cell r="GT71">
            <v>0</v>
          </cell>
          <cell r="GZ71">
            <v>0</v>
          </cell>
          <cell r="HD71">
            <v>0</v>
          </cell>
          <cell r="HJ71">
            <v>0</v>
          </cell>
        </row>
        <row r="72">
          <cell r="DP72">
            <v>0</v>
          </cell>
          <cell r="DT72">
            <v>0</v>
          </cell>
          <cell r="EE72">
            <v>0</v>
          </cell>
          <cell r="EF72">
            <v>0</v>
          </cell>
          <cell r="EM72">
            <v>0</v>
          </cell>
          <cell r="EN72">
            <v>0</v>
          </cell>
          <cell r="ER72">
            <v>0</v>
          </cell>
          <cell r="EU72">
            <v>0</v>
          </cell>
          <cell r="EX72">
            <v>0</v>
          </cell>
          <cell r="FA72">
            <v>0</v>
          </cell>
          <cell r="FG72">
            <v>0</v>
          </cell>
          <cell r="FJ72">
            <v>0</v>
          </cell>
          <cell r="FR72">
            <v>0</v>
          </cell>
          <cell r="FU72">
            <v>0</v>
          </cell>
          <cell r="GD72">
            <v>0</v>
          </cell>
          <cell r="GJ72">
            <v>0</v>
          </cell>
          <cell r="GT72">
            <v>0</v>
          </cell>
          <cell r="GZ72">
            <v>0</v>
          </cell>
          <cell r="HD72">
            <v>0</v>
          </cell>
          <cell r="HJ72">
            <v>0</v>
          </cell>
        </row>
        <row r="73">
          <cell r="DP73">
            <v>0</v>
          </cell>
          <cell r="DT73">
            <v>0</v>
          </cell>
          <cell r="EE73">
            <v>0</v>
          </cell>
          <cell r="EF73">
            <v>0</v>
          </cell>
          <cell r="EM73">
            <v>0</v>
          </cell>
          <cell r="EN73">
            <v>0</v>
          </cell>
          <cell r="ER73">
            <v>0</v>
          </cell>
          <cell r="EU73">
            <v>0</v>
          </cell>
          <cell r="EX73">
            <v>0</v>
          </cell>
          <cell r="FA73">
            <v>0</v>
          </cell>
          <cell r="FG73">
            <v>0</v>
          </cell>
          <cell r="FJ73">
            <v>0</v>
          </cell>
          <cell r="FR73">
            <v>0</v>
          </cell>
          <cell r="FU73">
            <v>0</v>
          </cell>
          <cell r="GD73">
            <v>0</v>
          </cell>
          <cell r="GJ73">
            <v>0</v>
          </cell>
          <cell r="GT73">
            <v>0</v>
          </cell>
          <cell r="GZ73">
            <v>0</v>
          </cell>
          <cell r="HD73">
            <v>0</v>
          </cell>
          <cell r="HJ73">
            <v>0</v>
          </cell>
        </row>
        <row r="74">
          <cell r="DP74">
            <v>0</v>
          </cell>
          <cell r="DT74">
            <v>0</v>
          </cell>
          <cell r="EE74">
            <v>0</v>
          </cell>
          <cell r="EF74">
            <v>0</v>
          </cell>
          <cell r="EM74">
            <v>0</v>
          </cell>
          <cell r="EN74">
            <v>0</v>
          </cell>
          <cell r="ER74">
            <v>0</v>
          </cell>
          <cell r="EU74">
            <v>0</v>
          </cell>
          <cell r="EX74">
            <v>0</v>
          </cell>
          <cell r="FA74">
            <v>0</v>
          </cell>
          <cell r="FG74">
            <v>0</v>
          </cell>
          <cell r="FJ74">
            <v>0</v>
          </cell>
          <cell r="FR74">
            <v>0</v>
          </cell>
          <cell r="FU74">
            <v>0</v>
          </cell>
          <cell r="GD74">
            <v>0</v>
          </cell>
          <cell r="GJ74">
            <v>0</v>
          </cell>
          <cell r="GT74">
            <v>0</v>
          </cell>
          <cell r="GZ74">
            <v>0</v>
          </cell>
          <cell r="HD74">
            <v>0</v>
          </cell>
          <cell r="HJ74">
            <v>0</v>
          </cell>
        </row>
        <row r="75">
          <cell r="DP75">
            <v>62214</v>
          </cell>
          <cell r="DT75">
            <v>710691.60670999996</v>
          </cell>
        </row>
        <row r="80">
          <cell r="EE80">
            <v>62821</v>
          </cell>
          <cell r="EF80">
            <v>356971.40064000001</v>
          </cell>
          <cell r="EM80">
            <v>558097</v>
          </cell>
          <cell r="EN80">
            <v>1174910.0170900002</v>
          </cell>
          <cell r="EX80">
            <v>103064</v>
          </cell>
          <cell r="FA80">
            <v>324461.72314000013</v>
          </cell>
          <cell r="GD80">
            <v>40459</v>
          </cell>
          <cell r="GJ80">
            <v>4850916.4740900006</v>
          </cell>
          <cell r="GT80">
            <v>366</v>
          </cell>
          <cell r="GZ80">
            <v>114763.86159999999</v>
          </cell>
          <cell r="HD80">
            <v>13720</v>
          </cell>
          <cell r="HJ80">
            <v>1206928.7879400002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пол-ка подуш"/>
      <sheetName val="План общ подуш"/>
      <sheetName val="Дн.ст.План 2022"/>
      <sheetName val="Объемы на 2022 год "/>
      <sheetName val="план 22-план_предыд шаблона"/>
      <sheetName val="СКОРАЯ"/>
      <sheetName val="План 2022"/>
      <sheetName val="План диагн (уменьш подуш)"/>
      <sheetName val="План диагн за ед"/>
      <sheetName val="Прил. к Протоколу Распред по МО"/>
      <sheetName val="СВОД"/>
      <sheetName val="ККБ"/>
      <sheetName val="ККДБ"/>
      <sheetName val="КВД"/>
      <sheetName val="Онко"/>
      <sheetName val="гериатр"/>
      <sheetName val="Роддом1"/>
      <sheetName val="ДИБ"/>
      <sheetName val="СПИД"/>
      <sheetName val="СППК"/>
      <sheetName val="СПЕлиз"/>
      <sheetName val="Кр.стомат"/>
      <sheetName val="Горстом"/>
      <sheetName val="Детстом"/>
      <sheetName val="елизстом"/>
      <sheetName val="КНК"/>
      <sheetName val="БМК"/>
      <sheetName val="Ормед"/>
      <sheetName val="ЖМК"/>
      <sheetName val="Тубдиспансер"/>
      <sheetName val="ИМПУЛЬС"/>
      <sheetName val="2вч1477"/>
      <sheetName val="АО МЕДИЦИНА "/>
      <sheetName val="Юнилаб-Хаб"/>
      <sheetName val="ЭН ДЖИ СИ ВЛАД"/>
      <sheetName val="Хаб ЦХГлаза"/>
      <sheetName val="ЭКОц"/>
      <sheetName val="РЖД ВЛАД"/>
      <sheetName val="КККД"/>
      <sheetName val="вил"/>
      <sheetName val="ДВОМЦ"/>
      <sheetName val="ГБ1"/>
      <sheetName val="ГБ2"/>
      <sheetName val="ДП1"/>
      <sheetName val="ДП2"/>
      <sheetName val="ГП1"/>
      <sheetName val="ГП3"/>
      <sheetName val="УВД"/>
      <sheetName val="ЦМП"/>
      <sheetName val="ЕРБ"/>
      <sheetName val="Быст"/>
      <sheetName val="УКам"/>
      <sheetName val="Мильков"/>
      <sheetName val="Озерн"/>
      <sheetName val="Ключ"/>
      <sheetName val="УБ"/>
      <sheetName val="Собол"/>
      <sheetName val="КОБ"/>
      <sheetName val="Тигил"/>
      <sheetName val="Олют"/>
      <sheetName val="Караг"/>
      <sheetName val="Пенжин"/>
      <sheetName val="Ник"/>
      <sheetName val="НПФ ХЕЛИКС"/>
      <sheetName val="ВО Амурская"/>
      <sheetName val="ООО &quot;ВИТАЛАБ&quot;"/>
      <sheetName val="ОнкоНКЦ"/>
      <sheetName val="М-Лайн"/>
      <sheetName val="Нефросовет"/>
      <sheetName val="Мед.реабилитация"/>
      <sheetName val="Нормативы по уровня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J9">
            <v>11118</v>
          </cell>
          <cell r="K9">
            <v>13365.300000000001</v>
          </cell>
          <cell r="M9">
            <v>0</v>
          </cell>
          <cell r="O9">
            <v>8605</v>
          </cell>
          <cell r="P9">
            <v>32677.85</v>
          </cell>
          <cell r="Q9">
            <v>2500</v>
          </cell>
          <cell r="R9">
            <v>13372.358</v>
          </cell>
          <cell r="U9">
            <v>6907</v>
          </cell>
          <cell r="V9">
            <v>20988.042000000001</v>
          </cell>
          <cell r="X9">
            <v>11799</v>
          </cell>
          <cell r="Y9">
            <v>1563733.31</v>
          </cell>
          <cell r="AF9">
            <v>337</v>
          </cell>
          <cell r="AG9">
            <v>115331.54999999999</v>
          </cell>
          <cell r="AJ9">
            <v>1281</v>
          </cell>
          <cell r="AK9">
            <v>121246.02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J10">
            <v>6630</v>
          </cell>
          <cell r="K10">
            <v>8527.5400000000009</v>
          </cell>
          <cell r="M10">
            <v>0</v>
          </cell>
          <cell r="O10">
            <v>4000</v>
          </cell>
          <cell r="P10">
            <v>11748.619999999999</v>
          </cell>
          <cell r="Q10">
            <v>2368</v>
          </cell>
          <cell r="R10">
            <v>12486.130799999999</v>
          </cell>
          <cell r="U10">
            <v>2417</v>
          </cell>
          <cell r="V10">
            <v>11163.289199999999</v>
          </cell>
          <cell r="X10">
            <v>3899</v>
          </cell>
          <cell r="Y10">
            <v>466884.39</v>
          </cell>
          <cell r="AF10">
            <v>20</v>
          </cell>
          <cell r="AG10">
            <v>9492.18</v>
          </cell>
          <cell r="AJ10">
            <v>962</v>
          </cell>
          <cell r="AK10">
            <v>47007.44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J11">
            <v>13575</v>
          </cell>
          <cell r="K11">
            <v>32535.420000000002</v>
          </cell>
          <cell r="M11">
            <v>0</v>
          </cell>
          <cell r="O11">
            <v>0</v>
          </cell>
          <cell r="P11">
            <v>0</v>
          </cell>
          <cell r="Q11">
            <v>7588</v>
          </cell>
          <cell r="R11">
            <v>58723.472999999998</v>
          </cell>
          <cell r="U11">
            <v>49110</v>
          </cell>
          <cell r="V11">
            <v>149919.087</v>
          </cell>
          <cell r="X11">
            <v>3428</v>
          </cell>
          <cell r="Y11">
            <v>598315.16</v>
          </cell>
          <cell r="AF11">
            <v>0</v>
          </cell>
          <cell r="AG11">
            <v>0</v>
          </cell>
          <cell r="AH11">
            <v>125</v>
          </cell>
          <cell r="AI11">
            <v>27793.75</v>
          </cell>
          <cell r="AJ11">
            <v>2744</v>
          </cell>
          <cell r="AK11">
            <v>527959.18999999994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J12">
            <v>2900</v>
          </cell>
          <cell r="K12">
            <v>2816.9700000000003</v>
          </cell>
          <cell r="M12">
            <v>0</v>
          </cell>
          <cell r="O12">
            <v>0</v>
          </cell>
          <cell r="P12">
            <v>0</v>
          </cell>
          <cell r="Q12">
            <v>9500</v>
          </cell>
          <cell r="R12">
            <v>37140.44</v>
          </cell>
          <cell r="U12">
            <v>0</v>
          </cell>
          <cell r="V12">
            <v>0</v>
          </cell>
          <cell r="X12">
            <v>466</v>
          </cell>
          <cell r="Y12">
            <v>66053.37</v>
          </cell>
          <cell r="AF12">
            <v>0</v>
          </cell>
          <cell r="AG12">
            <v>0</v>
          </cell>
          <cell r="AJ12">
            <v>553</v>
          </cell>
          <cell r="AK12">
            <v>35436.75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J13">
            <v>50</v>
          </cell>
          <cell r="K13">
            <v>45.48</v>
          </cell>
          <cell r="M13">
            <v>0</v>
          </cell>
          <cell r="O13">
            <v>0</v>
          </cell>
          <cell r="P13">
            <v>0</v>
          </cell>
          <cell r="Q13">
            <v>12950</v>
          </cell>
          <cell r="R13">
            <v>68000</v>
          </cell>
          <cell r="U13">
            <v>0</v>
          </cell>
          <cell r="V13">
            <v>0</v>
          </cell>
          <cell r="X13">
            <v>0</v>
          </cell>
          <cell r="Y13">
            <v>0</v>
          </cell>
          <cell r="AF13">
            <v>0</v>
          </cell>
          <cell r="AG13">
            <v>0</v>
          </cell>
          <cell r="AJ13">
            <v>0</v>
          </cell>
          <cell r="AK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J14">
            <v>0</v>
          </cell>
          <cell r="K14">
            <v>0</v>
          </cell>
          <cell r="M14">
            <v>0</v>
          </cell>
          <cell r="O14">
            <v>874</v>
          </cell>
          <cell r="P14">
            <v>2493.91</v>
          </cell>
          <cell r="Q14">
            <v>0</v>
          </cell>
          <cell r="R14">
            <v>-9.5000000146683306E-4</v>
          </cell>
          <cell r="U14">
            <v>93061</v>
          </cell>
          <cell r="V14">
            <v>70705.330950000003</v>
          </cell>
          <cell r="X14">
            <v>1882</v>
          </cell>
          <cell r="Y14">
            <v>165692.88</v>
          </cell>
          <cell r="AF14">
            <v>0</v>
          </cell>
          <cell r="AG14">
            <v>0</v>
          </cell>
          <cell r="AJ14">
            <v>45</v>
          </cell>
          <cell r="AK14">
            <v>2234.6999999999998</v>
          </cell>
        </row>
        <row r="15">
          <cell r="C15">
            <v>0</v>
          </cell>
          <cell r="D15">
            <v>0</v>
          </cell>
          <cell r="E15">
            <v>2835</v>
          </cell>
          <cell r="F15">
            <v>15507.15</v>
          </cell>
          <cell r="G15">
            <v>2972</v>
          </cell>
          <cell r="J15">
            <v>24368</v>
          </cell>
          <cell r="K15">
            <v>37448.060000000005</v>
          </cell>
          <cell r="M15">
            <v>5500</v>
          </cell>
          <cell r="O15">
            <v>1675</v>
          </cell>
          <cell r="P15">
            <v>4610.97</v>
          </cell>
          <cell r="Q15">
            <v>17900</v>
          </cell>
          <cell r="R15">
            <v>78394.559999999998</v>
          </cell>
          <cell r="U15">
            <v>3000</v>
          </cell>
          <cell r="V15">
            <v>7728.24</v>
          </cell>
          <cell r="X15">
            <v>0</v>
          </cell>
          <cell r="Y15">
            <v>0</v>
          </cell>
          <cell r="AF15">
            <v>0</v>
          </cell>
          <cell r="AG15">
            <v>0</v>
          </cell>
          <cell r="AJ15">
            <v>957</v>
          </cell>
          <cell r="AK15">
            <v>42281.739999999991</v>
          </cell>
        </row>
        <row r="16">
          <cell r="C16">
            <v>0</v>
          </cell>
          <cell r="D16">
            <v>0</v>
          </cell>
          <cell r="E16">
            <v>6521</v>
          </cell>
          <cell r="F16">
            <v>37828.22</v>
          </cell>
          <cell r="G16">
            <v>6221</v>
          </cell>
          <cell r="J16">
            <v>28230</v>
          </cell>
          <cell r="K16">
            <v>48066.11</v>
          </cell>
          <cell r="M16">
            <v>5430</v>
          </cell>
          <cell r="O16">
            <v>2900</v>
          </cell>
          <cell r="P16">
            <v>8301.5499999999993</v>
          </cell>
          <cell r="Q16">
            <v>29175</v>
          </cell>
          <cell r="R16">
            <v>151216.23676</v>
          </cell>
          <cell r="U16">
            <v>1423</v>
          </cell>
          <cell r="V16">
            <v>3757.1332400000001</v>
          </cell>
          <cell r="X16">
            <v>2641</v>
          </cell>
          <cell r="Y16">
            <v>416571.3</v>
          </cell>
          <cell r="AF16">
            <v>0</v>
          </cell>
          <cell r="AG16">
            <v>0</v>
          </cell>
          <cell r="AJ16">
            <v>200</v>
          </cell>
          <cell r="AK16">
            <v>8375.93</v>
          </cell>
        </row>
        <row r="17">
          <cell r="C17">
            <v>0</v>
          </cell>
          <cell r="D17">
            <v>0</v>
          </cell>
          <cell r="E17">
            <v>10231</v>
          </cell>
          <cell r="F17">
            <v>63854.53</v>
          </cell>
          <cell r="G17">
            <v>7933</v>
          </cell>
          <cell r="J17">
            <v>46477</v>
          </cell>
          <cell r="K17">
            <v>51955.090000000004</v>
          </cell>
          <cell r="M17">
            <v>4477</v>
          </cell>
          <cell r="O17">
            <v>2150</v>
          </cell>
          <cell r="P17">
            <v>6303.86</v>
          </cell>
          <cell r="Q17">
            <v>19955</v>
          </cell>
          <cell r="R17">
            <v>101466.02776</v>
          </cell>
          <cell r="U17">
            <v>7388</v>
          </cell>
          <cell r="V17">
            <v>36511.572240000009</v>
          </cell>
          <cell r="X17">
            <v>5396</v>
          </cell>
          <cell r="Y17">
            <v>781876.24</v>
          </cell>
          <cell r="AF17">
            <v>15</v>
          </cell>
          <cell r="AG17">
            <v>6977.92</v>
          </cell>
          <cell r="AJ17">
            <v>500</v>
          </cell>
          <cell r="AK17">
            <v>20276.82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J18">
            <v>17100</v>
          </cell>
          <cell r="K18">
            <v>28079.23</v>
          </cell>
          <cell r="M18">
            <v>0</v>
          </cell>
          <cell r="O18">
            <v>550</v>
          </cell>
          <cell r="P18">
            <v>1660.11</v>
          </cell>
          <cell r="Q18">
            <v>8000</v>
          </cell>
          <cell r="R18">
            <v>82696.371999999988</v>
          </cell>
          <cell r="U18">
            <v>1200</v>
          </cell>
          <cell r="V18">
            <v>1636.248</v>
          </cell>
          <cell r="X18">
            <v>4385</v>
          </cell>
          <cell r="Y18">
            <v>404692.42</v>
          </cell>
          <cell r="AF18">
            <v>0</v>
          </cell>
          <cell r="AG18">
            <v>0</v>
          </cell>
          <cell r="AJ18">
            <v>943</v>
          </cell>
          <cell r="AK18">
            <v>36268.79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J19">
            <v>0</v>
          </cell>
          <cell r="K19">
            <v>0</v>
          </cell>
          <cell r="M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U19">
            <v>0</v>
          </cell>
          <cell r="V19">
            <v>0</v>
          </cell>
          <cell r="X19">
            <v>937</v>
          </cell>
          <cell r="Y19">
            <v>114035.02</v>
          </cell>
          <cell r="AF19">
            <v>0</v>
          </cell>
          <cell r="AG19">
            <v>0</v>
          </cell>
          <cell r="AJ19">
            <v>0</v>
          </cell>
          <cell r="AK19">
            <v>0</v>
          </cell>
        </row>
        <row r="20">
          <cell r="C20">
            <v>0</v>
          </cell>
          <cell r="D20">
            <v>0</v>
          </cell>
          <cell r="E20">
            <v>14399</v>
          </cell>
          <cell r="F20">
            <v>92443.709999999992</v>
          </cell>
          <cell r="G20">
            <v>9942</v>
          </cell>
          <cell r="J20">
            <v>35325.599999999999</v>
          </cell>
          <cell r="K20">
            <v>63174.790000000008</v>
          </cell>
          <cell r="M20">
            <v>5823.6</v>
          </cell>
          <cell r="O20">
            <v>17747</v>
          </cell>
          <cell r="P20">
            <v>56966.600000000006</v>
          </cell>
          <cell r="Q20">
            <v>28170</v>
          </cell>
          <cell r="R20">
            <v>75026.001359999995</v>
          </cell>
          <cell r="U20">
            <v>1228</v>
          </cell>
          <cell r="V20">
            <v>3464.4286400000001</v>
          </cell>
          <cell r="X20">
            <v>0</v>
          </cell>
          <cell r="Y20">
            <v>0</v>
          </cell>
          <cell r="AF20">
            <v>0</v>
          </cell>
          <cell r="AG20">
            <v>0</v>
          </cell>
          <cell r="AJ20">
            <v>1000</v>
          </cell>
          <cell r="AK20">
            <v>38876.289999999994</v>
          </cell>
        </row>
        <row r="21">
          <cell r="C21">
            <v>0</v>
          </cell>
          <cell r="D21">
            <v>0</v>
          </cell>
          <cell r="E21">
            <v>17152</v>
          </cell>
          <cell r="F21">
            <v>109253.09</v>
          </cell>
          <cell r="G21">
            <v>12178</v>
          </cell>
          <cell r="J21">
            <v>48264</v>
          </cell>
          <cell r="K21">
            <v>66782.280000000013</v>
          </cell>
          <cell r="M21">
            <v>7418</v>
          </cell>
          <cell r="O21">
            <v>8078</v>
          </cell>
          <cell r="P21">
            <v>22950.41</v>
          </cell>
          <cell r="Q21">
            <v>37540</v>
          </cell>
          <cell r="R21">
            <v>91310.310000000012</v>
          </cell>
          <cell r="U21">
            <v>1414</v>
          </cell>
          <cell r="V21">
            <v>3912.8999999999996</v>
          </cell>
          <cell r="X21">
            <v>0</v>
          </cell>
          <cell r="Y21">
            <v>0</v>
          </cell>
          <cell r="AF21">
            <v>0</v>
          </cell>
          <cell r="AG21">
            <v>0</v>
          </cell>
          <cell r="AJ21">
            <v>1268</v>
          </cell>
          <cell r="AK21">
            <v>59309.320000000007</v>
          </cell>
        </row>
        <row r="22">
          <cell r="C22">
            <v>0</v>
          </cell>
          <cell r="D22">
            <v>0</v>
          </cell>
          <cell r="E22">
            <v>29758</v>
          </cell>
          <cell r="F22">
            <v>193887.59000000003</v>
          </cell>
          <cell r="G22">
            <v>0</v>
          </cell>
          <cell r="J22">
            <v>143000</v>
          </cell>
          <cell r="K22">
            <v>152601.99999999997</v>
          </cell>
          <cell r="M22">
            <v>0</v>
          </cell>
          <cell r="O22">
            <v>40997</v>
          </cell>
          <cell r="P22">
            <v>116781.04</v>
          </cell>
          <cell r="Q22">
            <v>55885</v>
          </cell>
          <cell r="R22">
            <v>136493.3866</v>
          </cell>
          <cell r="U22">
            <v>1730</v>
          </cell>
          <cell r="V22">
            <v>4067.9134000000004</v>
          </cell>
          <cell r="X22">
            <v>0</v>
          </cell>
          <cell r="Y22">
            <v>0</v>
          </cell>
          <cell r="AF22">
            <v>0</v>
          </cell>
          <cell r="AG22">
            <v>0</v>
          </cell>
          <cell r="AJ22">
            <v>548</v>
          </cell>
          <cell r="AK22">
            <v>40560.559999999998</v>
          </cell>
        </row>
        <row r="23">
          <cell r="C23">
            <v>0</v>
          </cell>
          <cell r="D23">
            <v>0</v>
          </cell>
          <cell r="E23">
            <v>8127</v>
          </cell>
          <cell r="F23">
            <v>51800.520000000004</v>
          </cell>
          <cell r="G23">
            <v>0</v>
          </cell>
          <cell r="J23">
            <v>52300</v>
          </cell>
          <cell r="K23">
            <v>63118.130000000005</v>
          </cell>
          <cell r="M23">
            <v>0</v>
          </cell>
          <cell r="O23">
            <v>9500</v>
          </cell>
          <cell r="P23">
            <v>27094.879999999997</v>
          </cell>
          <cell r="Q23">
            <v>20130</v>
          </cell>
          <cell r="R23">
            <v>39400.46</v>
          </cell>
          <cell r="U23">
            <v>680</v>
          </cell>
          <cell r="V23">
            <v>1792.21</v>
          </cell>
          <cell r="X23">
            <v>0</v>
          </cell>
          <cell r="Y23">
            <v>0</v>
          </cell>
          <cell r="AF23">
            <v>0</v>
          </cell>
          <cell r="AG23">
            <v>0</v>
          </cell>
          <cell r="AJ23">
            <v>130</v>
          </cell>
          <cell r="AK23">
            <v>8060.6900000000005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J24">
            <v>200</v>
          </cell>
          <cell r="K24">
            <v>545.78</v>
          </cell>
          <cell r="M24">
            <v>0</v>
          </cell>
          <cell r="O24">
            <v>9326</v>
          </cell>
          <cell r="P24">
            <v>14845.69</v>
          </cell>
          <cell r="Q24">
            <v>20420</v>
          </cell>
          <cell r="R24">
            <v>75000</v>
          </cell>
          <cell r="U24">
            <v>0</v>
          </cell>
          <cell r="V24">
            <v>0</v>
          </cell>
          <cell r="X24">
            <v>0</v>
          </cell>
          <cell r="Y24">
            <v>0</v>
          </cell>
          <cell r="AF24">
            <v>0</v>
          </cell>
          <cell r="AG24">
            <v>0</v>
          </cell>
          <cell r="AJ24">
            <v>0</v>
          </cell>
          <cell r="AK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J25">
            <v>240</v>
          </cell>
          <cell r="K25">
            <v>181.93</v>
          </cell>
          <cell r="M25">
            <v>0</v>
          </cell>
          <cell r="O25">
            <v>50</v>
          </cell>
          <cell r="P25">
            <v>79.489999999999995</v>
          </cell>
          <cell r="Q25">
            <v>17951</v>
          </cell>
          <cell r="R25">
            <v>69807.48</v>
          </cell>
          <cell r="U25">
            <v>0</v>
          </cell>
          <cell r="V25">
            <v>0</v>
          </cell>
          <cell r="X25">
            <v>0</v>
          </cell>
          <cell r="Y25">
            <v>0</v>
          </cell>
          <cell r="AF25">
            <v>0</v>
          </cell>
          <cell r="AG25">
            <v>0</v>
          </cell>
          <cell r="AJ25">
            <v>0</v>
          </cell>
          <cell r="AK25">
            <v>0</v>
          </cell>
        </row>
        <row r="27">
          <cell r="C27">
            <v>55500</v>
          </cell>
          <cell r="D27">
            <v>445369.02999999997</v>
          </cell>
          <cell r="E27">
            <v>0</v>
          </cell>
          <cell r="F27">
            <v>0</v>
          </cell>
          <cell r="G27">
            <v>0</v>
          </cell>
          <cell r="J27">
            <v>0</v>
          </cell>
          <cell r="K27">
            <v>0</v>
          </cell>
          <cell r="M27">
            <v>0</v>
          </cell>
          <cell r="O27">
            <v>160</v>
          </cell>
          <cell r="P27">
            <v>424.69000000000005</v>
          </cell>
          <cell r="Q27">
            <v>0</v>
          </cell>
          <cell r="R27">
            <v>0</v>
          </cell>
          <cell r="U27">
            <v>0</v>
          </cell>
          <cell r="V27">
            <v>0</v>
          </cell>
          <cell r="X27">
            <v>0</v>
          </cell>
          <cell r="Y27">
            <v>0</v>
          </cell>
          <cell r="AF27">
            <v>0</v>
          </cell>
          <cell r="AG27">
            <v>0</v>
          </cell>
          <cell r="AJ27">
            <v>0</v>
          </cell>
          <cell r="AK27">
            <v>0</v>
          </cell>
        </row>
        <row r="28">
          <cell r="C28">
            <v>16000</v>
          </cell>
          <cell r="D28">
            <v>151841.42000000001</v>
          </cell>
          <cell r="E28">
            <v>0</v>
          </cell>
          <cell r="F28">
            <v>0</v>
          </cell>
          <cell r="G28">
            <v>0</v>
          </cell>
          <cell r="J28">
            <v>0</v>
          </cell>
          <cell r="K28">
            <v>0</v>
          </cell>
          <cell r="M28">
            <v>0</v>
          </cell>
          <cell r="O28">
            <v>2709</v>
          </cell>
          <cell r="P28">
            <v>7185.2500000000009</v>
          </cell>
          <cell r="Q28">
            <v>0</v>
          </cell>
          <cell r="R28">
            <v>0</v>
          </cell>
          <cell r="U28">
            <v>0</v>
          </cell>
          <cell r="V28">
            <v>0</v>
          </cell>
          <cell r="X28">
            <v>0</v>
          </cell>
          <cell r="Y28">
            <v>0</v>
          </cell>
          <cell r="AF28">
            <v>0</v>
          </cell>
          <cell r="AG28">
            <v>0</v>
          </cell>
          <cell r="AJ28">
            <v>0</v>
          </cell>
          <cell r="AK28">
            <v>0</v>
          </cell>
        </row>
        <row r="29">
          <cell r="C29">
            <v>0</v>
          </cell>
          <cell r="D29">
            <v>0</v>
          </cell>
          <cell r="E29">
            <v>31747</v>
          </cell>
          <cell r="F29">
            <v>186103.07</v>
          </cell>
          <cell r="G29">
            <v>14526.41</v>
          </cell>
          <cell r="J29">
            <v>122710</v>
          </cell>
          <cell r="K29">
            <v>130499.49</v>
          </cell>
          <cell r="M29">
            <v>11048</v>
          </cell>
          <cell r="O29">
            <v>8370</v>
          </cell>
          <cell r="P29">
            <v>25570.85</v>
          </cell>
          <cell r="Q29">
            <v>80598</v>
          </cell>
          <cell r="R29">
            <v>393610.42718</v>
          </cell>
          <cell r="U29">
            <v>6702</v>
          </cell>
          <cell r="V29">
            <v>21639.792819999999</v>
          </cell>
          <cell r="X29">
            <v>5610</v>
          </cell>
          <cell r="Y29">
            <v>591485.54</v>
          </cell>
          <cell r="AF29">
            <v>0</v>
          </cell>
          <cell r="AG29">
            <v>0</v>
          </cell>
          <cell r="AJ29">
            <v>1012</v>
          </cell>
          <cell r="AK29">
            <v>58977.529999999984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J30">
            <v>850</v>
          </cell>
          <cell r="K30">
            <v>909.64</v>
          </cell>
          <cell r="M30">
            <v>0</v>
          </cell>
          <cell r="O30">
            <v>55</v>
          </cell>
          <cell r="P30">
            <v>87.44</v>
          </cell>
          <cell r="Q30">
            <v>21700</v>
          </cell>
          <cell r="R30">
            <v>110255.83</v>
          </cell>
          <cell r="U30">
            <v>0</v>
          </cell>
          <cell r="V30">
            <v>0</v>
          </cell>
          <cell r="X30">
            <v>0</v>
          </cell>
          <cell r="Y30">
            <v>0</v>
          </cell>
          <cell r="AF30">
            <v>0</v>
          </cell>
          <cell r="AG30">
            <v>0</v>
          </cell>
          <cell r="AJ30">
            <v>0</v>
          </cell>
          <cell r="AK30">
            <v>0</v>
          </cell>
        </row>
        <row r="31">
          <cell r="C31">
            <v>5517</v>
          </cell>
          <cell r="D31">
            <v>85733.47</v>
          </cell>
          <cell r="E31">
            <v>11260</v>
          </cell>
          <cell r="F31">
            <v>73544.38</v>
          </cell>
          <cell r="G31">
            <v>4019</v>
          </cell>
          <cell r="J31">
            <v>40304</v>
          </cell>
          <cell r="K31">
            <v>39436.079999999994</v>
          </cell>
          <cell r="M31">
            <v>5349</v>
          </cell>
          <cell r="O31">
            <v>2600</v>
          </cell>
          <cell r="P31">
            <v>7451.03</v>
          </cell>
          <cell r="Q31">
            <v>26050</v>
          </cell>
          <cell r="R31">
            <v>89151.625360000005</v>
          </cell>
          <cell r="U31">
            <v>272</v>
          </cell>
          <cell r="V31">
            <v>774.83464000000004</v>
          </cell>
          <cell r="X31">
            <v>1732</v>
          </cell>
          <cell r="Y31">
            <v>169113.94</v>
          </cell>
          <cell r="AF31">
            <v>0</v>
          </cell>
          <cell r="AG31">
            <v>0</v>
          </cell>
          <cell r="AJ31">
            <v>560</v>
          </cell>
          <cell r="AK31">
            <v>27141.57</v>
          </cell>
        </row>
        <row r="32">
          <cell r="C32">
            <v>0</v>
          </cell>
          <cell r="D32">
            <v>0</v>
          </cell>
          <cell r="E32">
            <v>494</v>
          </cell>
          <cell r="F32">
            <v>2365.4899999999998</v>
          </cell>
          <cell r="G32">
            <v>689</v>
          </cell>
          <cell r="J32">
            <v>1296</v>
          </cell>
          <cell r="K32">
            <v>1662.32</v>
          </cell>
          <cell r="M32">
            <v>196</v>
          </cell>
          <cell r="O32">
            <v>0</v>
          </cell>
          <cell r="P32">
            <v>0</v>
          </cell>
          <cell r="Q32">
            <v>1347</v>
          </cell>
          <cell r="R32">
            <v>3212.915</v>
          </cell>
          <cell r="U32">
            <v>250</v>
          </cell>
          <cell r="V32">
            <v>770.495</v>
          </cell>
          <cell r="X32">
            <v>112</v>
          </cell>
          <cell r="Y32">
            <v>7738.56</v>
          </cell>
          <cell r="AF32">
            <v>0</v>
          </cell>
          <cell r="AG32">
            <v>0</v>
          </cell>
          <cell r="AJ32">
            <v>0</v>
          </cell>
          <cell r="AK32">
            <v>0</v>
          </cell>
        </row>
        <row r="33">
          <cell r="C33">
            <v>0</v>
          </cell>
          <cell r="D33">
            <v>0</v>
          </cell>
          <cell r="E33">
            <v>2015</v>
          </cell>
          <cell r="F33">
            <v>12372.48</v>
          </cell>
          <cell r="G33">
            <v>1638</v>
          </cell>
          <cell r="J33">
            <v>7045</v>
          </cell>
          <cell r="K33">
            <v>8494.7900000000009</v>
          </cell>
          <cell r="M33">
            <v>1049</v>
          </cell>
          <cell r="O33">
            <v>360</v>
          </cell>
          <cell r="P33">
            <v>1015.81</v>
          </cell>
          <cell r="Q33">
            <v>5230</v>
          </cell>
          <cell r="R33">
            <v>21335.482399999997</v>
          </cell>
          <cell r="U33">
            <v>470</v>
          </cell>
          <cell r="V33">
            <v>1362.5275999999999</v>
          </cell>
          <cell r="X33">
            <v>692</v>
          </cell>
          <cell r="Y33">
            <v>61166.28</v>
          </cell>
          <cell r="AF33">
            <v>0</v>
          </cell>
          <cell r="AG33">
            <v>0</v>
          </cell>
          <cell r="AJ33">
            <v>575</v>
          </cell>
          <cell r="AK33">
            <v>23251.510000000002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J34">
            <v>0</v>
          </cell>
          <cell r="K34">
            <v>0</v>
          </cell>
          <cell r="M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U34">
            <v>0</v>
          </cell>
          <cell r="V34">
            <v>0</v>
          </cell>
          <cell r="X34">
            <v>150</v>
          </cell>
          <cell r="Y34">
            <v>31141.79</v>
          </cell>
          <cell r="AF34">
            <v>0</v>
          </cell>
          <cell r="AG34">
            <v>0</v>
          </cell>
          <cell r="AJ34">
            <v>0</v>
          </cell>
          <cell r="AK34">
            <v>0</v>
          </cell>
        </row>
        <row r="35">
          <cell r="C35">
            <v>450</v>
          </cell>
          <cell r="D35">
            <v>13591.77</v>
          </cell>
          <cell r="E35">
            <v>1658</v>
          </cell>
          <cell r="F35">
            <v>10977.99</v>
          </cell>
          <cell r="G35">
            <v>554</v>
          </cell>
          <cell r="J35">
            <v>5250</v>
          </cell>
          <cell r="K35">
            <v>7259.5399999999991</v>
          </cell>
          <cell r="M35">
            <v>850</v>
          </cell>
          <cell r="O35">
            <v>630</v>
          </cell>
          <cell r="P35">
            <v>1671.4499999999998</v>
          </cell>
          <cell r="Q35">
            <v>2000</v>
          </cell>
          <cell r="R35">
            <v>56806.33</v>
          </cell>
          <cell r="U35">
            <v>200</v>
          </cell>
          <cell r="V35">
            <v>494.52</v>
          </cell>
          <cell r="X35">
            <v>304</v>
          </cell>
          <cell r="Y35">
            <v>34159.49</v>
          </cell>
          <cell r="AF35">
            <v>0</v>
          </cell>
          <cell r="AG35">
            <v>0</v>
          </cell>
          <cell r="AJ35">
            <v>325</v>
          </cell>
          <cell r="AK35">
            <v>13409.010000000002</v>
          </cell>
        </row>
        <row r="36">
          <cell r="C36">
            <v>1200</v>
          </cell>
          <cell r="D36">
            <v>16455.84</v>
          </cell>
          <cell r="E36">
            <v>2321</v>
          </cell>
          <cell r="F36">
            <v>15053.289999999999</v>
          </cell>
          <cell r="G36">
            <v>804</v>
          </cell>
          <cell r="J36">
            <v>12004</v>
          </cell>
          <cell r="K36">
            <v>12610.720000000001</v>
          </cell>
          <cell r="M36">
            <v>800</v>
          </cell>
          <cell r="O36">
            <v>467</v>
          </cell>
          <cell r="P36">
            <v>1153.23</v>
          </cell>
          <cell r="Q36">
            <v>6659</v>
          </cell>
          <cell r="R36">
            <v>38709.017999999996</v>
          </cell>
          <cell r="U36">
            <v>220</v>
          </cell>
          <cell r="V36">
            <v>543.97199999999998</v>
          </cell>
          <cell r="X36">
            <v>553</v>
          </cell>
          <cell r="Y36">
            <v>46335.35</v>
          </cell>
          <cell r="AF36">
            <v>0</v>
          </cell>
          <cell r="AG36">
            <v>0</v>
          </cell>
          <cell r="AJ36">
            <v>325</v>
          </cell>
          <cell r="AK36">
            <v>13779.93</v>
          </cell>
        </row>
        <row r="37">
          <cell r="C37">
            <v>1861</v>
          </cell>
          <cell r="D37">
            <v>17562.77</v>
          </cell>
          <cell r="E37">
            <v>1853</v>
          </cell>
          <cell r="F37">
            <v>13779.96</v>
          </cell>
          <cell r="G37">
            <v>659</v>
          </cell>
          <cell r="J37">
            <v>7282</v>
          </cell>
          <cell r="K37">
            <v>15475.860000000004</v>
          </cell>
          <cell r="M37">
            <v>732</v>
          </cell>
          <cell r="O37">
            <v>6667</v>
          </cell>
          <cell r="P37">
            <v>17688.22</v>
          </cell>
          <cell r="Q37">
            <v>3545</v>
          </cell>
          <cell r="R37">
            <v>58519.12</v>
          </cell>
          <cell r="U37">
            <v>0</v>
          </cell>
          <cell r="V37">
            <v>0</v>
          </cell>
          <cell r="X37">
            <v>399</v>
          </cell>
          <cell r="Y37">
            <v>38503.11</v>
          </cell>
          <cell r="AF37">
            <v>0</v>
          </cell>
          <cell r="AG37">
            <v>0</v>
          </cell>
          <cell r="AJ37">
            <v>209</v>
          </cell>
          <cell r="AK37">
            <v>8783.14</v>
          </cell>
        </row>
        <row r="38">
          <cell r="C38">
            <v>1609</v>
          </cell>
          <cell r="D38">
            <v>8497.0400000000009</v>
          </cell>
          <cell r="E38">
            <v>839</v>
          </cell>
          <cell r="F38">
            <v>7001.75</v>
          </cell>
          <cell r="G38">
            <v>510</v>
          </cell>
          <cell r="J38">
            <v>1715</v>
          </cell>
          <cell r="K38">
            <v>1914.73</v>
          </cell>
          <cell r="M38">
            <v>360</v>
          </cell>
          <cell r="O38">
            <v>320</v>
          </cell>
          <cell r="P38">
            <v>852.97</v>
          </cell>
          <cell r="Q38">
            <v>2000</v>
          </cell>
          <cell r="R38">
            <v>44767.128199999999</v>
          </cell>
          <cell r="U38">
            <v>93</v>
          </cell>
          <cell r="V38">
            <v>229.95179999999999</v>
          </cell>
          <cell r="X38">
            <v>231</v>
          </cell>
          <cell r="Y38">
            <v>13459.48</v>
          </cell>
          <cell r="AF38">
            <v>0</v>
          </cell>
          <cell r="AG38">
            <v>0</v>
          </cell>
          <cell r="AJ38">
            <v>144</v>
          </cell>
          <cell r="AK38">
            <v>6219.23</v>
          </cell>
        </row>
        <row r="39">
          <cell r="C39">
            <v>1650</v>
          </cell>
          <cell r="D39">
            <v>32264.94</v>
          </cell>
          <cell r="E39">
            <v>4069</v>
          </cell>
          <cell r="F39">
            <v>28512.63</v>
          </cell>
          <cell r="G39">
            <v>2418</v>
          </cell>
          <cell r="J39">
            <v>26235</v>
          </cell>
          <cell r="K39">
            <v>29173.350000000006</v>
          </cell>
          <cell r="M39">
            <v>1700</v>
          </cell>
          <cell r="O39">
            <v>1300</v>
          </cell>
          <cell r="P39">
            <v>3449.03</v>
          </cell>
          <cell r="Q39">
            <v>17050</v>
          </cell>
          <cell r="R39">
            <v>60375.166799999999</v>
          </cell>
          <cell r="U39">
            <v>80</v>
          </cell>
          <cell r="V39">
            <v>109.08319999999999</v>
          </cell>
          <cell r="X39">
            <v>1062</v>
          </cell>
          <cell r="Y39">
            <v>105726.86</v>
          </cell>
          <cell r="AF39">
            <v>0</v>
          </cell>
          <cell r="AG39">
            <v>0</v>
          </cell>
          <cell r="AJ39">
            <v>925</v>
          </cell>
          <cell r="AK39">
            <v>37422.130000000005</v>
          </cell>
        </row>
        <row r="40">
          <cell r="C40">
            <v>649</v>
          </cell>
          <cell r="D40">
            <v>9832.369999999999</v>
          </cell>
          <cell r="E40">
            <v>1046</v>
          </cell>
          <cell r="F40">
            <v>6972.2800000000007</v>
          </cell>
          <cell r="G40">
            <v>412</v>
          </cell>
          <cell r="J40">
            <v>4296</v>
          </cell>
          <cell r="K40">
            <v>6279.44</v>
          </cell>
          <cell r="M40">
            <v>320</v>
          </cell>
          <cell r="O40">
            <v>300</v>
          </cell>
          <cell r="P40">
            <v>795.93</v>
          </cell>
          <cell r="Q40">
            <v>9004</v>
          </cell>
          <cell r="R40">
            <v>23974.396199999999</v>
          </cell>
          <cell r="U40">
            <v>113</v>
          </cell>
          <cell r="V40">
            <v>279.40379999999999</v>
          </cell>
          <cell r="X40">
            <v>353</v>
          </cell>
          <cell r="Y40">
            <v>21477.82</v>
          </cell>
          <cell r="AF40">
            <v>0</v>
          </cell>
          <cell r="AG40">
            <v>0</v>
          </cell>
          <cell r="AJ40">
            <v>243</v>
          </cell>
          <cell r="AK40">
            <v>9512.23</v>
          </cell>
        </row>
        <row r="41">
          <cell r="C41">
            <v>550</v>
          </cell>
          <cell r="D41">
            <v>8617.26</v>
          </cell>
          <cell r="E41">
            <v>769</v>
          </cell>
          <cell r="F41">
            <v>4772.1099999999997</v>
          </cell>
          <cell r="G41">
            <v>375</v>
          </cell>
          <cell r="J41">
            <v>2700</v>
          </cell>
          <cell r="K41">
            <v>2857.5299999999997</v>
          </cell>
          <cell r="M41">
            <v>300</v>
          </cell>
          <cell r="O41">
            <v>1630</v>
          </cell>
          <cell r="P41">
            <v>4324.55</v>
          </cell>
          <cell r="Q41">
            <v>3350</v>
          </cell>
          <cell r="R41">
            <v>58146.129000000001</v>
          </cell>
          <cell r="U41">
            <v>130</v>
          </cell>
          <cell r="V41">
            <v>235.93099999999998</v>
          </cell>
          <cell r="X41">
            <v>186</v>
          </cell>
          <cell r="Y41">
            <v>19561.3</v>
          </cell>
          <cell r="AF41">
            <v>0</v>
          </cell>
          <cell r="AG41">
            <v>0</v>
          </cell>
          <cell r="AJ41">
            <v>158</v>
          </cell>
          <cell r="AK41">
            <v>7244.3099999999995</v>
          </cell>
        </row>
        <row r="42">
          <cell r="C42">
            <v>1409</v>
          </cell>
          <cell r="D42">
            <v>11754.4</v>
          </cell>
          <cell r="E42">
            <v>1924</v>
          </cell>
          <cell r="F42">
            <v>12614.62</v>
          </cell>
          <cell r="G42">
            <v>703</v>
          </cell>
          <cell r="J42">
            <v>15650</v>
          </cell>
          <cell r="K42">
            <v>18265.62</v>
          </cell>
          <cell r="M42">
            <v>1800</v>
          </cell>
          <cell r="O42">
            <v>900</v>
          </cell>
          <cell r="P42">
            <v>2484.1999999999998</v>
          </cell>
          <cell r="Q42">
            <v>9683</v>
          </cell>
          <cell r="R42">
            <v>118085.12</v>
          </cell>
          <cell r="U42">
            <v>0</v>
          </cell>
          <cell r="V42">
            <v>0</v>
          </cell>
          <cell r="X42">
            <v>713</v>
          </cell>
          <cell r="Y42">
            <v>53645.58</v>
          </cell>
          <cell r="AF42">
            <v>0</v>
          </cell>
          <cell r="AG42">
            <v>0</v>
          </cell>
          <cell r="AJ42">
            <v>502</v>
          </cell>
          <cell r="AK42">
            <v>22637.300000000003</v>
          </cell>
        </row>
        <row r="43">
          <cell r="C43">
            <v>1390</v>
          </cell>
          <cell r="D43">
            <v>15636.35</v>
          </cell>
          <cell r="E43">
            <v>1629</v>
          </cell>
          <cell r="F43">
            <v>10890.22</v>
          </cell>
          <cell r="G43">
            <v>699</v>
          </cell>
          <cell r="J43">
            <v>6259</v>
          </cell>
          <cell r="K43">
            <v>13707.400000000003</v>
          </cell>
          <cell r="M43">
            <v>1205</v>
          </cell>
          <cell r="O43">
            <v>1459</v>
          </cell>
          <cell r="P43">
            <v>3425.2300000000005</v>
          </cell>
          <cell r="Q43">
            <v>7142</v>
          </cell>
          <cell r="R43">
            <v>155973.15</v>
          </cell>
          <cell r="U43">
            <v>0</v>
          </cell>
          <cell r="V43">
            <v>0</v>
          </cell>
          <cell r="X43">
            <v>313</v>
          </cell>
          <cell r="Y43">
            <v>26886.53</v>
          </cell>
          <cell r="AF43">
            <v>0</v>
          </cell>
          <cell r="AG43">
            <v>0</v>
          </cell>
          <cell r="AJ43">
            <v>225</v>
          </cell>
          <cell r="AK43">
            <v>10530.84</v>
          </cell>
        </row>
        <row r="44">
          <cell r="C44">
            <v>814</v>
          </cell>
          <cell r="D44">
            <v>14057.55</v>
          </cell>
          <cell r="E44">
            <v>1698</v>
          </cell>
          <cell r="F44">
            <v>11850.76</v>
          </cell>
          <cell r="G44">
            <v>485</v>
          </cell>
          <cell r="J44">
            <v>4896</v>
          </cell>
          <cell r="K44">
            <v>7694.35</v>
          </cell>
          <cell r="M44">
            <v>500</v>
          </cell>
          <cell r="O44">
            <v>464</v>
          </cell>
          <cell r="P44">
            <v>1330.81</v>
          </cell>
          <cell r="Q44">
            <v>3825</v>
          </cell>
          <cell r="R44">
            <v>63028.209199999998</v>
          </cell>
          <cell r="U44">
            <v>158</v>
          </cell>
          <cell r="V44">
            <v>390.67079999999999</v>
          </cell>
          <cell r="X44">
            <v>520</v>
          </cell>
          <cell r="Y44">
            <v>52369.66</v>
          </cell>
          <cell r="AF44">
            <v>0</v>
          </cell>
          <cell r="AG44">
            <v>0</v>
          </cell>
          <cell r="AJ44">
            <v>80</v>
          </cell>
          <cell r="AK44">
            <v>3462.63</v>
          </cell>
        </row>
        <row r="45">
          <cell r="C45">
            <v>369</v>
          </cell>
          <cell r="D45">
            <v>7292.67</v>
          </cell>
          <cell r="E45">
            <v>658</v>
          </cell>
          <cell r="F45">
            <v>4515.99</v>
          </cell>
          <cell r="G45">
            <v>0</v>
          </cell>
          <cell r="J45">
            <v>1455</v>
          </cell>
          <cell r="K45">
            <v>3083.65</v>
          </cell>
          <cell r="M45">
            <v>155</v>
          </cell>
          <cell r="O45">
            <v>1628</v>
          </cell>
          <cell r="P45">
            <v>4638.54</v>
          </cell>
          <cell r="Q45">
            <v>2860</v>
          </cell>
          <cell r="R45">
            <v>45902.22</v>
          </cell>
          <cell r="U45">
            <v>0</v>
          </cell>
          <cell r="V45">
            <v>0</v>
          </cell>
          <cell r="X45">
            <v>293</v>
          </cell>
          <cell r="Y45">
            <v>25359.15</v>
          </cell>
          <cell r="AF45">
            <v>0</v>
          </cell>
          <cell r="AG45">
            <v>0</v>
          </cell>
          <cell r="AJ45">
            <v>80</v>
          </cell>
          <cell r="AK45">
            <v>3253.63</v>
          </cell>
        </row>
        <row r="46">
          <cell r="C46">
            <v>0</v>
          </cell>
          <cell r="D46">
            <v>0</v>
          </cell>
          <cell r="E46">
            <v>152</v>
          </cell>
          <cell r="F46">
            <v>1116.4000000000001</v>
          </cell>
          <cell r="G46">
            <v>0</v>
          </cell>
          <cell r="J46">
            <v>1980</v>
          </cell>
          <cell r="K46">
            <v>2506.91</v>
          </cell>
          <cell r="M46">
            <v>132</v>
          </cell>
          <cell r="O46">
            <v>0</v>
          </cell>
          <cell r="P46">
            <v>0</v>
          </cell>
          <cell r="Q46">
            <v>1360</v>
          </cell>
          <cell r="R46">
            <v>29768.329600000001</v>
          </cell>
          <cell r="U46">
            <v>5</v>
          </cell>
          <cell r="V46">
            <v>12.8804</v>
          </cell>
          <cell r="X46">
            <v>111</v>
          </cell>
          <cell r="Y46">
            <v>10916.13</v>
          </cell>
          <cell r="AF46">
            <v>0</v>
          </cell>
          <cell r="AG46">
            <v>0</v>
          </cell>
          <cell r="AJ46">
            <v>57</v>
          </cell>
          <cell r="AK46">
            <v>2725.23</v>
          </cell>
        </row>
        <row r="47">
          <cell r="C47">
            <v>1062</v>
          </cell>
          <cell r="D47">
            <v>15098.42</v>
          </cell>
          <cell r="E47">
            <v>1842</v>
          </cell>
          <cell r="F47">
            <v>13294.349999999999</v>
          </cell>
          <cell r="G47">
            <v>432</v>
          </cell>
          <cell r="J47">
            <v>5635</v>
          </cell>
          <cell r="K47">
            <v>8625.1700000000019</v>
          </cell>
          <cell r="M47">
            <v>1335</v>
          </cell>
          <cell r="O47">
            <v>610</v>
          </cell>
          <cell r="P47">
            <v>1727.21</v>
          </cell>
          <cell r="Q47">
            <v>4914</v>
          </cell>
          <cell r="R47">
            <v>94343.076799999995</v>
          </cell>
          <cell r="U47">
            <v>260</v>
          </cell>
          <cell r="V47">
            <v>923.86320000000001</v>
          </cell>
          <cell r="X47">
            <v>485</v>
          </cell>
          <cell r="Y47">
            <v>34402.9</v>
          </cell>
          <cell r="AF47">
            <v>0</v>
          </cell>
          <cell r="AG47">
            <v>0</v>
          </cell>
          <cell r="AJ47">
            <v>410</v>
          </cell>
          <cell r="AK47">
            <v>18545.810000000001</v>
          </cell>
        </row>
        <row r="48">
          <cell r="C48">
            <v>0</v>
          </cell>
          <cell r="D48">
            <v>0</v>
          </cell>
          <cell r="E48">
            <v>5235</v>
          </cell>
          <cell r="F48">
            <v>23644.86</v>
          </cell>
          <cell r="G48">
            <v>3546</v>
          </cell>
          <cell r="J48">
            <v>19228</v>
          </cell>
          <cell r="K48">
            <v>30345.840000000004</v>
          </cell>
          <cell r="M48">
            <v>7000</v>
          </cell>
          <cell r="O48">
            <v>2207</v>
          </cell>
          <cell r="P48">
            <v>6312.76</v>
          </cell>
          <cell r="Q48">
            <v>11794</v>
          </cell>
          <cell r="R48">
            <v>23424.52</v>
          </cell>
          <cell r="U48">
            <v>300</v>
          </cell>
          <cell r="V48">
            <v>705</v>
          </cell>
          <cell r="X48">
            <v>0</v>
          </cell>
          <cell r="Y48">
            <v>0</v>
          </cell>
          <cell r="AF48">
            <v>0</v>
          </cell>
          <cell r="AG48">
            <v>0</v>
          </cell>
          <cell r="AJ48">
            <v>427</v>
          </cell>
          <cell r="AK48">
            <v>17514.760000000002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J49">
            <v>0</v>
          </cell>
          <cell r="K49">
            <v>0</v>
          </cell>
          <cell r="M49">
            <v>0</v>
          </cell>
          <cell r="O49">
            <v>0</v>
          </cell>
          <cell r="P49">
            <v>0</v>
          </cell>
          <cell r="Q49">
            <v>0</v>
          </cell>
          <cell r="R49">
            <v>4.7599999998055864E-3</v>
          </cell>
          <cell r="U49">
            <v>622</v>
          </cell>
          <cell r="V49">
            <v>4991.0852400000003</v>
          </cell>
          <cell r="X49">
            <v>0</v>
          </cell>
          <cell r="Y49">
            <v>0</v>
          </cell>
          <cell r="AF49">
            <v>0</v>
          </cell>
          <cell r="AG49">
            <v>0</v>
          </cell>
          <cell r="AJ49">
            <v>136</v>
          </cell>
          <cell r="AK49">
            <v>13822.5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J50">
            <v>0</v>
          </cell>
          <cell r="K50">
            <v>0</v>
          </cell>
          <cell r="M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U50">
            <v>0</v>
          </cell>
          <cell r="V50">
            <v>0</v>
          </cell>
          <cell r="X50">
            <v>0</v>
          </cell>
          <cell r="Y50">
            <v>0</v>
          </cell>
          <cell r="AF50">
            <v>0</v>
          </cell>
          <cell r="AG50">
            <v>0</v>
          </cell>
          <cell r="AJ50">
            <v>681</v>
          </cell>
          <cell r="AK50">
            <v>47125.22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J51">
            <v>0</v>
          </cell>
          <cell r="K51">
            <v>0</v>
          </cell>
          <cell r="M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U51">
            <v>0</v>
          </cell>
          <cell r="V51">
            <v>0</v>
          </cell>
          <cell r="X51">
            <v>0</v>
          </cell>
          <cell r="Y51">
            <v>0</v>
          </cell>
          <cell r="AF51">
            <v>0</v>
          </cell>
          <cell r="AG51">
            <v>0</v>
          </cell>
          <cell r="AJ51">
            <v>588</v>
          </cell>
          <cell r="AK51">
            <v>115361.26000000001</v>
          </cell>
        </row>
        <row r="53"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J53">
            <v>0</v>
          </cell>
          <cell r="K53">
            <v>0</v>
          </cell>
          <cell r="M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U53">
            <v>0</v>
          </cell>
          <cell r="V53">
            <v>0</v>
          </cell>
          <cell r="X53">
            <v>0</v>
          </cell>
          <cell r="Y53">
            <v>0</v>
          </cell>
          <cell r="AF53">
            <v>0</v>
          </cell>
          <cell r="AG53">
            <v>0</v>
          </cell>
          <cell r="AJ53">
            <v>26</v>
          </cell>
          <cell r="AK53">
            <v>2811.3799999999997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J54">
            <v>0</v>
          </cell>
          <cell r="K54">
            <v>0</v>
          </cell>
          <cell r="M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U54">
            <v>0</v>
          </cell>
          <cell r="V54">
            <v>0</v>
          </cell>
          <cell r="X54">
            <v>3</v>
          </cell>
          <cell r="Y54">
            <v>544.23</v>
          </cell>
          <cell r="AF54">
            <v>3</v>
          </cell>
          <cell r="AG54">
            <v>544.23</v>
          </cell>
          <cell r="AJ54">
            <v>0</v>
          </cell>
          <cell r="AK54">
            <v>0</v>
          </cell>
        </row>
        <row r="55"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J55">
            <v>632.4</v>
          </cell>
          <cell r="K55">
            <v>1078.9500000000003</v>
          </cell>
          <cell r="M55">
            <v>0</v>
          </cell>
          <cell r="O55">
            <v>0</v>
          </cell>
          <cell r="P55">
            <v>0</v>
          </cell>
          <cell r="Q55">
            <v>500</v>
          </cell>
          <cell r="R55">
            <v>2793.2790499999537</v>
          </cell>
          <cell r="U55">
            <v>1114232</v>
          </cell>
          <cell r="V55">
            <v>288799.89095000003</v>
          </cell>
          <cell r="X55">
            <v>1100</v>
          </cell>
          <cell r="Y55">
            <v>241288.88</v>
          </cell>
          <cell r="AF55">
            <v>0</v>
          </cell>
          <cell r="AG55">
            <v>0</v>
          </cell>
          <cell r="AJ55">
            <v>87</v>
          </cell>
          <cell r="AK55">
            <v>77682.44</v>
          </cell>
        </row>
        <row r="56"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J56">
            <v>0</v>
          </cell>
          <cell r="K56">
            <v>0</v>
          </cell>
          <cell r="M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U56">
            <v>0</v>
          </cell>
          <cell r="V56">
            <v>0</v>
          </cell>
          <cell r="X56">
            <v>0</v>
          </cell>
          <cell r="Y56">
            <v>0</v>
          </cell>
          <cell r="AF56">
            <v>0</v>
          </cell>
          <cell r="AG56">
            <v>0</v>
          </cell>
          <cell r="AJ56">
            <v>243</v>
          </cell>
          <cell r="AK56">
            <v>18895.7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J57">
            <v>0</v>
          </cell>
          <cell r="K57">
            <v>0</v>
          </cell>
          <cell r="M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U57">
            <v>0</v>
          </cell>
          <cell r="V57">
            <v>0</v>
          </cell>
          <cell r="X57">
            <v>0</v>
          </cell>
          <cell r="Y57">
            <v>0</v>
          </cell>
          <cell r="AF57">
            <v>0</v>
          </cell>
          <cell r="AG57">
            <v>0</v>
          </cell>
          <cell r="AJ57">
            <v>0</v>
          </cell>
          <cell r="AK57">
            <v>0</v>
          </cell>
        </row>
        <row r="58"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J58">
            <v>0</v>
          </cell>
          <cell r="K58">
            <v>0</v>
          </cell>
          <cell r="M58">
            <v>0</v>
          </cell>
          <cell r="O58">
            <v>0</v>
          </cell>
          <cell r="P58">
            <v>0</v>
          </cell>
          <cell r="Q58">
            <v>0</v>
          </cell>
          <cell r="R58">
            <v>1.4200000005075708E-3</v>
          </cell>
          <cell r="U58">
            <v>1882</v>
          </cell>
          <cell r="V58">
            <v>16544.078580000001</v>
          </cell>
          <cell r="X58">
            <v>0</v>
          </cell>
          <cell r="Y58">
            <v>0</v>
          </cell>
          <cell r="AF58">
            <v>0</v>
          </cell>
          <cell r="AG58">
            <v>0</v>
          </cell>
          <cell r="AJ58">
            <v>0</v>
          </cell>
          <cell r="AK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J59">
            <v>0</v>
          </cell>
          <cell r="K59">
            <v>0</v>
          </cell>
          <cell r="M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U59">
            <v>0</v>
          </cell>
          <cell r="V59">
            <v>0</v>
          </cell>
          <cell r="X59">
            <v>0</v>
          </cell>
          <cell r="Y59">
            <v>0</v>
          </cell>
          <cell r="AF59">
            <v>0</v>
          </cell>
          <cell r="AG59">
            <v>0</v>
          </cell>
          <cell r="AJ59">
            <v>0</v>
          </cell>
          <cell r="AK59">
            <v>0</v>
          </cell>
        </row>
        <row r="60"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J60">
            <v>0</v>
          </cell>
          <cell r="K60">
            <v>0</v>
          </cell>
          <cell r="M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U60">
            <v>4295</v>
          </cell>
          <cell r="V60">
            <v>23737.520000000004</v>
          </cell>
          <cell r="X60">
            <v>0</v>
          </cell>
          <cell r="Y60">
            <v>0</v>
          </cell>
          <cell r="AF60">
            <v>0</v>
          </cell>
          <cell r="AG60">
            <v>0</v>
          </cell>
          <cell r="AJ60">
            <v>0</v>
          </cell>
          <cell r="AK60">
            <v>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J61">
            <v>0</v>
          </cell>
          <cell r="K61">
            <v>0</v>
          </cell>
          <cell r="M61">
            <v>0</v>
          </cell>
          <cell r="O61">
            <v>0</v>
          </cell>
          <cell r="P61">
            <v>0</v>
          </cell>
          <cell r="Q61">
            <v>0</v>
          </cell>
          <cell r="R61">
            <v>5.0000000000096634E-3</v>
          </cell>
          <cell r="U61">
            <v>100</v>
          </cell>
          <cell r="V61">
            <v>75.004999999999995</v>
          </cell>
          <cell r="X61">
            <v>0</v>
          </cell>
          <cell r="Y61">
            <v>0</v>
          </cell>
          <cell r="AF61">
            <v>0</v>
          </cell>
          <cell r="AG61">
            <v>0</v>
          </cell>
          <cell r="AJ61">
            <v>0</v>
          </cell>
          <cell r="AK61">
            <v>0</v>
          </cell>
        </row>
        <row r="62"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J62">
            <v>0</v>
          </cell>
          <cell r="K62">
            <v>0</v>
          </cell>
          <cell r="M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U62">
            <v>0</v>
          </cell>
          <cell r="V62">
            <v>0</v>
          </cell>
          <cell r="X62">
            <v>27</v>
          </cell>
          <cell r="Y62">
            <v>6114.16</v>
          </cell>
          <cell r="AF62">
            <v>13</v>
          </cell>
          <cell r="AG62">
            <v>3533.65</v>
          </cell>
          <cell r="AH62">
            <v>14</v>
          </cell>
          <cell r="AI62">
            <v>2580.5109600000001</v>
          </cell>
          <cell r="AJ62">
            <v>28</v>
          </cell>
          <cell r="AK62">
            <v>1809.4099999999999</v>
          </cell>
        </row>
        <row r="63"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J63">
            <v>0</v>
          </cell>
          <cell r="K63">
            <v>0</v>
          </cell>
          <cell r="M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U63">
            <v>0</v>
          </cell>
          <cell r="V63">
            <v>0</v>
          </cell>
          <cell r="X63">
            <v>0</v>
          </cell>
          <cell r="Y63">
            <v>0</v>
          </cell>
          <cell r="AF63">
            <v>0</v>
          </cell>
          <cell r="AG63">
            <v>0</v>
          </cell>
          <cell r="AJ63">
            <v>0</v>
          </cell>
          <cell r="AK63">
            <v>0</v>
          </cell>
        </row>
        <row r="64"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J64">
            <v>0</v>
          </cell>
          <cell r="K64">
            <v>0</v>
          </cell>
          <cell r="M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U64">
            <v>0</v>
          </cell>
          <cell r="V64">
            <v>0</v>
          </cell>
          <cell r="X64">
            <v>0</v>
          </cell>
          <cell r="Y64">
            <v>0</v>
          </cell>
          <cell r="AF64">
            <v>0</v>
          </cell>
          <cell r="AG64">
            <v>0</v>
          </cell>
          <cell r="AJ64">
            <v>0</v>
          </cell>
          <cell r="AK64">
            <v>0</v>
          </cell>
        </row>
        <row r="65"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J65">
            <v>0</v>
          </cell>
          <cell r="K65">
            <v>0</v>
          </cell>
          <cell r="M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U65">
            <v>0</v>
          </cell>
          <cell r="V65">
            <v>0</v>
          </cell>
          <cell r="X65">
            <v>0</v>
          </cell>
          <cell r="Y65">
            <v>0</v>
          </cell>
          <cell r="AF65">
            <v>0</v>
          </cell>
          <cell r="AG65">
            <v>0</v>
          </cell>
          <cell r="AJ65">
            <v>0</v>
          </cell>
          <cell r="AK65">
            <v>0</v>
          </cell>
        </row>
        <row r="66"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J66">
            <v>0</v>
          </cell>
          <cell r="K66">
            <v>0</v>
          </cell>
          <cell r="M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U66">
            <v>0</v>
          </cell>
          <cell r="V66">
            <v>0</v>
          </cell>
          <cell r="X66">
            <v>0</v>
          </cell>
          <cell r="Y66">
            <v>0</v>
          </cell>
          <cell r="AF66">
            <v>0</v>
          </cell>
          <cell r="AG66">
            <v>0</v>
          </cell>
          <cell r="AJ66">
            <v>20</v>
          </cell>
          <cell r="AK66">
            <v>2668.95</v>
          </cell>
        </row>
        <row r="67"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J67">
            <v>100</v>
          </cell>
          <cell r="K67">
            <v>23.2</v>
          </cell>
          <cell r="M67">
            <v>0</v>
          </cell>
          <cell r="O67">
            <v>0</v>
          </cell>
          <cell r="P67">
            <v>0</v>
          </cell>
          <cell r="Q67">
            <v>90</v>
          </cell>
          <cell r="R67">
            <v>108.04</v>
          </cell>
          <cell r="U67">
            <v>0</v>
          </cell>
          <cell r="V67">
            <v>0</v>
          </cell>
          <cell r="X67">
            <v>0</v>
          </cell>
          <cell r="Y67">
            <v>0</v>
          </cell>
          <cell r="AF67">
            <v>0</v>
          </cell>
          <cell r="AG67">
            <v>0</v>
          </cell>
          <cell r="AJ67">
            <v>125</v>
          </cell>
          <cell r="AK67">
            <v>2900.27</v>
          </cell>
        </row>
        <row r="68"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J68">
            <v>0</v>
          </cell>
          <cell r="K68">
            <v>0</v>
          </cell>
          <cell r="M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U68">
            <v>0</v>
          </cell>
          <cell r="V68">
            <v>0</v>
          </cell>
          <cell r="X68">
            <v>0</v>
          </cell>
          <cell r="Y68">
            <v>0</v>
          </cell>
          <cell r="AF68">
            <v>0</v>
          </cell>
          <cell r="AG68">
            <v>0</v>
          </cell>
          <cell r="AJ68">
            <v>0</v>
          </cell>
          <cell r="AK68">
            <v>0</v>
          </cell>
        </row>
      </sheetData>
      <sheetData sheetId="7" refreshError="1"/>
      <sheetData sheetId="8" refreshError="1"/>
      <sheetData sheetId="9" refreshError="1"/>
      <sheetData sheetId="10">
        <row r="15">
          <cell r="T15">
            <v>309577.22095000005</v>
          </cell>
        </row>
        <row r="20">
          <cell r="F20">
            <v>90206</v>
          </cell>
          <cell r="G20">
            <v>868605.3</v>
          </cell>
          <cell r="H20">
            <v>15000</v>
          </cell>
          <cell r="I20">
            <v>176</v>
          </cell>
        </row>
        <row r="23">
          <cell r="F23">
            <v>160232</v>
          </cell>
          <cell r="G23">
            <v>1003957.4400000001</v>
          </cell>
          <cell r="I23">
            <v>0</v>
          </cell>
        </row>
        <row r="26">
          <cell r="G26">
            <v>71715.41</v>
          </cell>
          <cell r="T26">
            <v>71715.41</v>
          </cell>
        </row>
        <row r="27">
          <cell r="F27">
            <v>717300</v>
          </cell>
          <cell r="G27">
            <v>987305.77999999991</v>
          </cell>
          <cell r="H27">
            <v>76156.87</v>
          </cell>
          <cell r="I27">
            <v>0</v>
          </cell>
        </row>
        <row r="28">
          <cell r="F28">
            <v>161729</v>
          </cell>
          <cell r="G28">
            <v>385291.85</v>
          </cell>
          <cell r="H28">
            <v>6843.13</v>
          </cell>
          <cell r="I28">
            <v>22441</v>
          </cell>
          <cell r="K28">
            <v>19655.46</v>
          </cell>
        </row>
        <row r="29">
          <cell r="F29">
            <v>536274</v>
          </cell>
          <cell r="G29">
            <v>2912111.11</v>
          </cell>
          <cell r="H29">
            <v>17000</v>
          </cell>
          <cell r="I29">
            <v>25541</v>
          </cell>
          <cell r="K29">
            <v>56409.47</v>
          </cell>
        </row>
        <row r="39">
          <cell r="F39">
            <v>49905</v>
          </cell>
          <cell r="G39">
            <v>6215983.1299999999</v>
          </cell>
          <cell r="H39">
            <v>100000</v>
          </cell>
          <cell r="I39">
            <v>123</v>
          </cell>
          <cell r="K39">
            <v>58186.170000000006</v>
          </cell>
        </row>
        <row r="45">
          <cell r="F45">
            <v>20543</v>
          </cell>
          <cell r="G45">
            <v>1590382.16</v>
          </cell>
          <cell r="H45">
            <v>35000</v>
          </cell>
          <cell r="I45">
            <v>1221</v>
          </cell>
        </row>
        <row r="103">
          <cell r="U103">
            <v>63479.6</v>
          </cell>
          <cell r="X103">
            <v>68197.790000000008</v>
          </cell>
        </row>
      </sheetData>
      <sheetData sheetId="11">
        <row r="14">
          <cell r="T14">
            <v>1753496.7200000002</v>
          </cell>
        </row>
        <row r="15">
          <cell r="T15">
            <v>11886.160000000002</v>
          </cell>
        </row>
      </sheetData>
      <sheetData sheetId="12">
        <row r="14">
          <cell r="T14">
            <v>554797.42000000004</v>
          </cell>
        </row>
        <row r="15">
          <cell r="T15">
            <v>3019.99</v>
          </cell>
        </row>
      </sheetData>
      <sheetData sheetId="13">
        <row r="14">
          <cell r="T14">
            <v>137575.82999999999</v>
          </cell>
        </row>
        <row r="15">
          <cell r="T15">
            <v>3871.7</v>
          </cell>
        </row>
      </sheetData>
      <sheetData sheetId="14">
        <row r="14">
          <cell r="T14">
            <v>1363053.4500000002</v>
          </cell>
        </row>
        <row r="15">
          <cell r="T15">
            <v>4398.88</v>
          </cell>
        </row>
      </sheetData>
      <sheetData sheetId="15">
        <row r="14">
          <cell r="T14">
            <v>111957.62880000001</v>
          </cell>
        </row>
        <row r="15">
          <cell r="T15">
            <v>2077.3912</v>
          </cell>
        </row>
      </sheetData>
      <sheetData sheetId="16">
        <row r="14">
          <cell r="T14">
            <v>531040.02</v>
          </cell>
        </row>
        <row r="15">
          <cell r="T15">
            <v>23993.15</v>
          </cell>
        </row>
      </sheetData>
      <sheetData sheetId="17">
        <row r="14">
          <cell r="T14">
            <v>241006.6</v>
          </cell>
        </row>
        <row r="15">
          <cell r="T15">
            <v>120.22</v>
          </cell>
        </row>
      </sheetData>
      <sheetData sheetId="18">
        <row r="14">
          <cell r="T14">
            <v>605404.27999999991</v>
          </cell>
        </row>
        <row r="15">
          <cell r="T15">
            <v>6239.16</v>
          </cell>
        </row>
      </sheetData>
      <sheetData sheetId="19">
        <row r="14">
          <cell r="T14">
            <v>445793.72</v>
          </cell>
        </row>
        <row r="15">
          <cell r="T15">
            <v>0</v>
          </cell>
        </row>
      </sheetData>
      <sheetData sheetId="20">
        <row r="14">
          <cell r="T14">
            <v>159026.67000000001</v>
          </cell>
        </row>
        <row r="15">
          <cell r="T15">
            <v>0</v>
          </cell>
        </row>
      </sheetData>
      <sheetData sheetId="21">
        <row r="14">
          <cell r="T14">
            <v>68045.48</v>
          </cell>
        </row>
        <row r="15">
          <cell r="T15">
            <v>0</v>
          </cell>
        </row>
      </sheetData>
      <sheetData sheetId="22">
        <row r="14">
          <cell r="T14">
            <v>90391.47</v>
          </cell>
        </row>
        <row r="15">
          <cell r="T15">
            <v>0</v>
          </cell>
        </row>
      </sheetData>
      <sheetData sheetId="23">
        <row r="14">
          <cell r="T14">
            <v>70068.899999999994</v>
          </cell>
        </row>
        <row r="15">
          <cell r="T15">
            <v>0</v>
          </cell>
        </row>
      </sheetData>
      <sheetData sheetId="24">
        <row r="14">
          <cell r="T14">
            <v>111252.91</v>
          </cell>
        </row>
        <row r="15">
          <cell r="T15">
            <v>0</v>
          </cell>
        </row>
      </sheetData>
      <sheetData sheetId="25">
        <row r="14">
          <cell r="T14">
            <v>18813.59</v>
          </cell>
        </row>
      </sheetData>
      <sheetData sheetId="26">
        <row r="14">
          <cell r="T14">
            <v>115361.26000000001</v>
          </cell>
        </row>
      </sheetData>
      <sheetData sheetId="27">
        <row r="14">
          <cell r="T14">
            <v>47125.22</v>
          </cell>
        </row>
      </sheetData>
      <sheetData sheetId="28">
        <row r="14">
          <cell r="T14">
            <v>18895.7</v>
          </cell>
        </row>
      </sheetData>
      <sheetData sheetId="29">
        <row r="14">
          <cell r="T14">
            <v>23737.52</v>
          </cell>
        </row>
      </sheetData>
      <sheetData sheetId="30">
        <row r="14">
          <cell r="T14">
            <v>16544.080000000002</v>
          </cell>
        </row>
      </sheetData>
      <sheetData sheetId="31">
        <row r="14">
          <cell r="T14">
            <v>31141.79</v>
          </cell>
        </row>
      </sheetData>
      <sheetData sheetId="32">
        <row r="14">
          <cell r="T14">
            <v>7923.57</v>
          </cell>
        </row>
      </sheetData>
      <sheetData sheetId="33">
        <row r="14">
          <cell r="T14">
            <v>75.010000000000005</v>
          </cell>
        </row>
      </sheetData>
      <sheetData sheetId="34">
        <row r="14">
          <cell r="T14">
            <v>2668.95</v>
          </cell>
        </row>
      </sheetData>
      <sheetData sheetId="35">
        <row r="14">
          <cell r="T14">
            <v>3031.51</v>
          </cell>
        </row>
      </sheetData>
      <sheetData sheetId="36">
        <row r="14">
          <cell r="T14">
            <v>2811.3799999999997</v>
          </cell>
        </row>
      </sheetData>
      <sheetData sheetId="37">
        <row r="14">
          <cell r="T14">
            <v>544.23</v>
          </cell>
        </row>
      </sheetData>
      <sheetData sheetId="38">
        <row r="14">
          <cell r="T14">
            <v>180967.34</v>
          </cell>
        </row>
        <row r="15">
          <cell r="T15">
            <v>5003.38</v>
          </cell>
        </row>
        <row r="103">
          <cell r="X103">
            <v>5910.4599999999991</v>
          </cell>
        </row>
      </sheetData>
      <sheetData sheetId="39">
        <row r="14">
          <cell r="T14">
            <v>483649.97</v>
          </cell>
        </row>
        <row r="15">
          <cell r="T15">
            <v>8696.9599999999991</v>
          </cell>
        </row>
        <row r="103">
          <cell r="X103">
            <v>5597.5700000000006</v>
          </cell>
        </row>
      </sheetData>
      <sheetData sheetId="40">
        <row r="14">
          <cell r="T14">
            <v>128503.24</v>
          </cell>
        </row>
        <row r="15">
          <cell r="T15">
            <v>495.64</v>
          </cell>
        </row>
        <row r="103">
          <cell r="X103">
            <v>1127.07</v>
          </cell>
        </row>
      </sheetData>
      <sheetData sheetId="41">
        <row r="14">
          <cell r="T14">
            <v>644793.43000000005</v>
          </cell>
        </row>
        <row r="15">
          <cell r="T15">
            <v>29323.050000000003</v>
          </cell>
        </row>
        <row r="103">
          <cell r="X103">
            <v>5835.2400000000007</v>
          </cell>
        </row>
      </sheetData>
      <sheetData sheetId="42">
        <row r="14">
          <cell r="T14">
            <v>1009694.4699999999</v>
          </cell>
        </row>
        <row r="15">
          <cell r="T15">
            <v>52549.67</v>
          </cell>
        </row>
        <row r="103">
          <cell r="X103">
            <v>4781.12</v>
          </cell>
        </row>
      </sheetData>
      <sheetData sheetId="43">
        <row r="14">
          <cell r="T14">
            <v>619911.47</v>
          </cell>
        </row>
        <row r="15">
          <cell r="T15">
            <v>24481.020000000004</v>
          </cell>
        </row>
      </sheetData>
      <sheetData sheetId="44">
        <row r="14">
          <cell r="T14">
            <v>181917.90000000002</v>
          </cell>
        </row>
        <row r="15">
          <cell r="T15">
            <v>9348.99</v>
          </cell>
        </row>
      </sheetData>
      <sheetData sheetId="45">
        <row r="14">
          <cell r="T14">
            <v>301677.97000000003</v>
          </cell>
        </row>
        <row r="15">
          <cell r="T15">
            <v>28273.85</v>
          </cell>
        </row>
        <row r="103">
          <cell r="X103">
            <v>6258.2200000000021</v>
          </cell>
        </row>
      </sheetData>
      <sheetData sheetId="46">
        <row r="14">
          <cell r="T14">
            <v>338980.19000000006</v>
          </cell>
        </row>
        <row r="15">
          <cell r="T15">
            <v>14538.119999999999</v>
          </cell>
        </row>
        <row r="103">
          <cell r="X103">
            <v>7971.6100000000006</v>
          </cell>
        </row>
      </sheetData>
      <sheetData sheetId="47">
        <row r="14">
          <cell r="T14">
            <v>15452.32</v>
          </cell>
        </row>
        <row r="15">
          <cell r="T15">
            <v>297.46000000000004</v>
          </cell>
        </row>
        <row r="103">
          <cell r="X103">
            <v>205.23</v>
          </cell>
        </row>
      </sheetData>
      <sheetData sheetId="48">
        <row r="14">
          <cell r="T14">
            <v>94825.660000000018</v>
          </cell>
        </row>
        <row r="15">
          <cell r="T15">
            <v>7122.079999999999</v>
          </cell>
        </row>
        <row r="103">
          <cell r="X103">
            <v>7560.0000000000018</v>
          </cell>
        </row>
      </sheetData>
      <sheetData sheetId="49">
        <row r="14">
          <cell r="T14">
            <v>1345846.25</v>
          </cell>
        </row>
        <row r="15">
          <cell r="T15">
            <v>62040.450000000004</v>
          </cell>
        </row>
        <row r="103">
          <cell r="X103">
            <v>11872.510000000002</v>
          </cell>
        </row>
      </sheetData>
      <sheetData sheetId="50">
        <row r="14">
          <cell r="T14">
            <v>79092.63</v>
          </cell>
        </row>
        <row r="15">
          <cell r="T15">
            <v>31.24</v>
          </cell>
        </row>
        <row r="103">
          <cell r="X103">
            <v>353.17999999999995</v>
          </cell>
        </row>
      </sheetData>
      <sheetData sheetId="51">
        <row r="14">
          <cell r="T14">
            <v>138213.88</v>
          </cell>
        </row>
        <row r="15">
          <cell r="T15">
            <v>156.22</v>
          </cell>
        </row>
        <row r="103">
          <cell r="X103">
            <v>913.43999999999994</v>
          </cell>
        </row>
      </sheetData>
      <sheetData sheetId="52">
        <row r="14">
          <cell r="T14">
            <v>293926.99</v>
          </cell>
        </row>
        <row r="15">
          <cell r="T15">
            <v>3106.2</v>
          </cell>
        </row>
        <row r="103">
          <cell r="X103">
            <v>1826.8600000000006</v>
          </cell>
        </row>
      </sheetData>
      <sheetData sheetId="53">
        <row r="14">
          <cell r="T14">
            <v>82524.3</v>
          </cell>
        </row>
        <row r="15">
          <cell r="T15">
            <v>417.98</v>
          </cell>
        </row>
        <row r="103">
          <cell r="X103">
            <v>388.51</v>
          </cell>
        </row>
      </sheetData>
      <sheetData sheetId="54">
        <row r="14">
          <cell r="T14">
            <v>142994.41999999998</v>
          </cell>
        </row>
        <row r="15">
          <cell r="T15">
            <v>1646.93</v>
          </cell>
        </row>
        <row r="103">
          <cell r="X103">
            <v>859.7</v>
          </cell>
        </row>
      </sheetData>
      <sheetData sheetId="55">
        <row r="14">
          <cell r="T14">
            <v>170169.06</v>
          </cell>
        </row>
        <row r="15">
          <cell r="T15">
            <v>143.12</v>
          </cell>
        </row>
        <row r="103">
          <cell r="X103">
            <v>786.21</v>
          </cell>
        </row>
      </sheetData>
      <sheetData sheetId="56">
        <row r="14">
          <cell r="T14">
            <v>104070.03</v>
          </cell>
        </row>
        <row r="15">
          <cell r="T15">
            <v>1689.09</v>
          </cell>
        </row>
        <row r="103">
          <cell r="X103">
            <v>322.39</v>
          </cell>
        </row>
      </sheetData>
      <sheetData sheetId="57">
        <row r="14">
          <cell r="T14">
            <v>236925.55999999997</v>
          </cell>
        </row>
        <row r="15">
          <cell r="T15">
            <v>2561.2799999999997</v>
          </cell>
        </row>
        <row r="103">
          <cell r="X103">
            <v>1934.34</v>
          </cell>
        </row>
      </sheetData>
      <sheetData sheetId="58">
        <row r="14">
          <cell r="T14">
            <v>236862.26</v>
          </cell>
        </row>
        <row r="15">
          <cell r="T15">
            <v>187.46</v>
          </cell>
        </row>
        <row r="103">
          <cell r="X103">
            <v>1222.02</v>
          </cell>
        </row>
      </sheetData>
      <sheetData sheetId="59">
        <row r="14">
          <cell r="T14">
            <v>185100.42025</v>
          </cell>
        </row>
        <row r="15">
          <cell r="T15">
            <v>1860.3797499999998</v>
          </cell>
        </row>
        <row r="103">
          <cell r="X103">
            <v>1434.63</v>
          </cell>
        </row>
      </sheetData>
      <sheetData sheetId="60">
        <row r="14">
          <cell r="T14">
            <v>154184.64000000001</v>
          </cell>
        </row>
        <row r="15">
          <cell r="T15">
            <v>0</v>
          </cell>
        </row>
        <row r="103">
          <cell r="X103">
            <v>535.73</v>
          </cell>
        </row>
      </sheetData>
      <sheetData sheetId="61">
        <row r="14">
          <cell r="T14">
            <v>94045.85</v>
          </cell>
        </row>
        <row r="15">
          <cell r="T15">
            <v>0</v>
          </cell>
        </row>
        <row r="103">
          <cell r="X103">
            <v>359.9</v>
          </cell>
        </row>
      </sheetData>
      <sheetData sheetId="62">
        <row r="14">
          <cell r="T14">
            <v>47045.880000000005</v>
          </cell>
        </row>
        <row r="15">
          <cell r="T15">
            <v>0</v>
          </cell>
        </row>
        <row r="103">
          <cell r="X103">
            <v>141.85</v>
          </cell>
        </row>
      </sheetData>
      <sheetData sheetId="63">
        <row r="14">
          <cell r="T14">
            <v>0</v>
          </cell>
        </row>
      </sheetData>
      <sheetData sheetId="64">
        <row r="14">
          <cell r="T14">
            <v>0</v>
          </cell>
        </row>
      </sheetData>
      <sheetData sheetId="65">
        <row r="14">
          <cell r="T14">
            <v>0</v>
          </cell>
        </row>
      </sheetData>
      <sheetData sheetId="66">
        <row r="14">
          <cell r="T14">
            <v>0</v>
          </cell>
        </row>
      </sheetData>
      <sheetData sheetId="67">
        <row r="14">
          <cell r="T14">
            <v>0</v>
          </cell>
        </row>
      </sheetData>
      <sheetData sheetId="68">
        <row r="14">
          <cell r="T14">
            <v>0</v>
          </cell>
        </row>
      </sheetData>
      <sheetData sheetId="69" refreshError="1"/>
      <sheetData sheetId="7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5"/>
    <pageSetUpPr fitToPage="1"/>
  </sheetPr>
  <dimension ref="A1:Q84"/>
  <sheetViews>
    <sheetView view="pageBreakPreview" zoomScale="70" zoomScaleNormal="90" zoomScaleSheetLayoutView="70" workbookViewId="0">
      <pane xSplit="2" ySplit="13" topLeftCell="C62" activePane="bottomRight" state="frozen"/>
      <selection pane="topRight" activeCell="C1" sqref="C1"/>
      <selection pane="bottomLeft" activeCell="A14" sqref="A14"/>
      <selection pane="bottomRight" activeCell="E13" sqref="E13"/>
    </sheetView>
  </sheetViews>
  <sheetFormatPr defaultColWidth="9.140625" defaultRowHeight="15" x14ac:dyDescent="0.25"/>
  <cols>
    <col min="1" max="1" width="5.140625" style="1" customWidth="1"/>
    <col min="2" max="2" width="67" style="1" customWidth="1"/>
    <col min="3" max="3" width="16.140625" style="1" customWidth="1"/>
    <col min="4" max="4" width="17.85546875" style="1" customWidth="1"/>
    <col min="5" max="5" width="27.85546875" style="1" customWidth="1"/>
    <col min="6" max="6" width="17.85546875" style="1" customWidth="1"/>
    <col min="7" max="7" width="16.140625" style="1" customWidth="1"/>
    <col min="8" max="8" width="20.140625" style="1" customWidth="1"/>
    <col min="9" max="9" width="16.140625" style="1" customWidth="1"/>
    <col min="10" max="10" width="17.5703125" style="1" customWidth="1"/>
    <col min="11" max="11" width="16.140625" style="1" customWidth="1"/>
    <col min="12" max="12" width="19.140625" style="1" customWidth="1"/>
    <col min="13" max="13" width="16.140625" style="1" customWidth="1"/>
    <col min="14" max="14" width="18.5703125" style="1" customWidth="1"/>
    <col min="15" max="15" width="16.140625" style="1" customWidth="1"/>
    <col min="16" max="16" width="17.42578125" style="1" customWidth="1"/>
    <col min="17" max="16384" width="9.140625" style="1"/>
  </cols>
  <sheetData>
    <row r="1" spans="1:17" x14ac:dyDescent="0.25">
      <c r="P1" s="96" t="s">
        <v>27</v>
      </c>
    </row>
    <row r="2" spans="1:17" ht="12.75" customHeight="1" x14ac:dyDescent="0.25">
      <c r="P2" s="96" t="s">
        <v>28</v>
      </c>
    </row>
    <row r="3" spans="1:17" x14ac:dyDescent="0.25">
      <c r="P3" s="96" t="s">
        <v>29</v>
      </c>
    </row>
    <row r="4" spans="1:17" x14ac:dyDescent="0.25">
      <c r="P4" s="96" t="s">
        <v>110</v>
      </c>
    </row>
    <row r="6" spans="1:17" x14ac:dyDescent="0.25"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</row>
    <row r="7" spans="1:17" ht="12.6" customHeight="1" x14ac:dyDescent="0.25"/>
    <row r="8" spans="1:17" ht="12.75" customHeight="1" x14ac:dyDescent="0.25">
      <c r="A8" s="299" t="s">
        <v>0</v>
      </c>
      <c r="B8" s="302" t="s">
        <v>1</v>
      </c>
      <c r="C8" s="283" t="s">
        <v>15</v>
      </c>
      <c r="D8" s="284"/>
      <c r="E8" s="284"/>
      <c r="F8" s="284"/>
      <c r="G8" s="284"/>
      <c r="H8" s="284"/>
      <c r="I8" s="284"/>
      <c r="J8" s="284"/>
      <c r="K8" s="284"/>
      <c r="L8" s="284"/>
      <c r="M8" s="284"/>
      <c r="N8" s="284"/>
      <c r="O8" s="284"/>
      <c r="P8" s="285"/>
    </row>
    <row r="9" spans="1:17" ht="13.5" customHeight="1" x14ac:dyDescent="0.25">
      <c r="A9" s="300"/>
      <c r="B9" s="303"/>
      <c r="C9" s="286"/>
      <c r="D9" s="287"/>
      <c r="E9" s="287"/>
      <c r="F9" s="287"/>
      <c r="G9" s="287"/>
      <c r="H9" s="287"/>
      <c r="I9" s="287"/>
      <c r="J9" s="287"/>
      <c r="K9" s="287"/>
      <c r="L9" s="287"/>
      <c r="M9" s="287"/>
      <c r="N9" s="287"/>
      <c r="O9" s="287"/>
      <c r="P9" s="288"/>
    </row>
    <row r="10" spans="1:17" ht="12" customHeight="1" x14ac:dyDescent="0.25">
      <c r="A10" s="300"/>
      <c r="B10" s="303"/>
      <c r="C10" s="286"/>
      <c r="D10" s="287"/>
      <c r="E10" s="287"/>
      <c r="F10" s="287"/>
      <c r="G10" s="287"/>
      <c r="H10" s="287"/>
      <c r="I10" s="287"/>
      <c r="J10" s="287"/>
      <c r="K10" s="287"/>
      <c r="L10" s="287"/>
      <c r="M10" s="287"/>
      <c r="N10" s="287"/>
      <c r="O10" s="287"/>
      <c r="P10" s="288"/>
    </row>
    <row r="11" spans="1:17" ht="18.75" customHeight="1" x14ac:dyDescent="0.25">
      <c r="A11" s="300"/>
      <c r="B11" s="303"/>
      <c r="C11" s="289"/>
      <c r="D11" s="290"/>
      <c r="E11" s="290"/>
      <c r="F11" s="290"/>
      <c r="G11" s="290"/>
      <c r="H11" s="290"/>
      <c r="I11" s="290"/>
      <c r="J11" s="290"/>
      <c r="K11" s="290"/>
      <c r="L11" s="290"/>
      <c r="M11" s="290"/>
      <c r="N11" s="290"/>
      <c r="O11" s="290"/>
      <c r="P11" s="291"/>
    </row>
    <row r="12" spans="1:17" s="2" customFormat="1" ht="138.75" customHeight="1" x14ac:dyDescent="0.25">
      <c r="A12" s="301"/>
      <c r="B12" s="304"/>
      <c r="C12" s="292" t="s">
        <v>109</v>
      </c>
      <c r="D12" s="293"/>
      <c r="E12" s="308" t="s">
        <v>111</v>
      </c>
      <c r="F12" s="308"/>
      <c r="G12" s="294" t="s">
        <v>107</v>
      </c>
      <c r="H12" s="293"/>
      <c r="I12" s="295" t="s">
        <v>108</v>
      </c>
      <c r="J12" s="296"/>
      <c r="K12" s="297" t="s">
        <v>12</v>
      </c>
      <c r="L12" s="298"/>
      <c r="M12" s="294" t="s">
        <v>45</v>
      </c>
      <c r="N12" s="293"/>
      <c r="O12" s="294" t="s">
        <v>14</v>
      </c>
      <c r="P12" s="305"/>
    </row>
    <row r="13" spans="1:17" s="2" customFormat="1" ht="22.5" customHeight="1" x14ac:dyDescent="0.25">
      <c r="A13" s="56"/>
      <c r="B13" s="57"/>
      <c r="C13" s="20" t="s">
        <v>16</v>
      </c>
      <c r="D13" s="37" t="s">
        <v>17</v>
      </c>
      <c r="E13" s="20" t="s">
        <v>16</v>
      </c>
      <c r="F13" s="37" t="s">
        <v>17</v>
      </c>
      <c r="G13" s="21" t="s">
        <v>16</v>
      </c>
      <c r="H13" s="21" t="s">
        <v>17</v>
      </c>
      <c r="I13" s="22" t="s">
        <v>16</v>
      </c>
      <c r="J13" s="22" t="s">
        <v>17</v>
      </c>
      <c r="K13" s="21" t="s">
        <v>16</v>
      </c>
      <c r="L13" s="21" t="s">
        <v>17</v>
      </c>
      <c r="M13" s="21" t="s">
        <v>16</v>
      </c>
      <c r="N13" s="21" t="s">
        <v>17</v>
      </c>
      <c r="O13" s="21" t="s">
        <v>16</v>
      </c>
      <c r="P13" s="23" t="s">
        <v>17</v>
      </c>
    </row>
    <row r="14" spans="1:17" x14ac:dyDescent="0.25">
      <c r="A14" s="24">
        <v>1</v>
      </c>
      <c r="B14" s="25" t="str">
        <f>'[1]План 2022'!$B9</f>
        <v>ККБ Лукашевского</v>
      </c>
      <c r="C14" s="3">
        <f>'[1]План 2022'!$C9</f>
        <v>0</v>
      </c>
      <c r="D14" s="48">
        <f>'[1]План 2022'!$D9</f>
        <v>0</v>
      </c>
      <c r="E14" s="48">
        <f>'[2]СВОД по МО'!$DP$16</f>
        <v>0</v>
      </c>
      <c r="F14" s="48">
        <f>'[2]СВОД по МО'!$DT$16</f>
        <v>0</v>
      </c>
      <c r="G14" s="4">
        <f>'[3]План 2022'!$C9</f>
        <v>0</v>
      </c>
      <c r="H14" s="39">
        <f>'[3]План 2022'!$D9</f>
        <v>0</v>
      </c>
      <c r="I14" s="5">
        <f t="shared" ref="I14:I45" si="0">G14-C14</f>
        <v>0</v>
      </c>
      <c r="J14" s="5">
        <f t="shared" ref="J14:J45" si="1">H14-D14</f>
        <v>0</v>
      </c>
      <c r="K14" s="6"/>
      <c r="L14" s="6"/>
      <c r="M14" s="6"/>
      <c r="N14" s="6"/>
      <c r="O14" s="6"/>
      <c r="P14" s="58"/>
      <c r="Q14" s="7"/>
    </row>
    <row r="15" spans="1:17" x14ac:dyDescent="0.25">
      <c r="A15" s="24">
        <v>2</v>
      </c>
      <c r="B15" s="25" t="str">
        <f>'[1]План 2022'!$B10</f>
        <v>ККДБ</v>
      </c>
      <c r="C15" s="3">
        <f>'[1]План 2022'!$C10</f>
        <v>0</v>
      </c>
      <c r="D15" s="48">
        <f>'[1]План 2022'!$D10</f>
        <v>0</v>
      </c>
      <c r="E15" s="48">
        <f>'[2]СВОД по МО'!$DP$17</f>
        <v>0</v>
      </c>
      <c r="F15" s="48">
        <f>'[2]СВОД по МО'!$DT$17</f>
        <v>0</v>
      </c>
      <c r="G15" s="4">
        <f>'[3]План 2022'!$C10</f>
        <v>0</v>
      </c>
      <c r="H15" s="39">
        <f>'[3]План 2022'!$D10</f>
        <v>0</v>
      </c>
      <c r="I15" s="5">
        <f t="shared" si="0"/>
        <v>0</v>
      </c>
      <c r="J15" s="5">
        <f t="shared" si="1"/>
        <v>0</v>
      </c>
      <c r="K15" s="6"/>
      <c r="L15" s="6"/>
      <c r="M15" s="6"/>
      <c r="N15" s="6"/>
      <c r="O15" s="6"/>
      <c r="P15" s="58"/>
      <c r="Q15" s="7"/>
    </row>
    <row r="16" spans="1:17" x14ac:dyDescent="0.25">
      <c r="A16" s="24">
        <v>3</v>
      </c>
      <c r="B16" s="25" t="str">
        <f>'[1]План 2022'!$B11</f>
        <v>ККОД</v>
      </c>
      <c r="C16" s="3">
        <f>'[1]План 2022'!$C11</f>
        <v>0</v>
      </c>
      <c r="D16" s="48">
        <f>'[1]План 2022'!$D11</f>
        <v>0</v>
      </c>
      <c r="E16" s="48">
        <f>'[2]СВОД по МО'!$DP$21</f>
        <v>0</v>
      </c>
      <c r="F16" s="48">
        <f>'[2]СВОД по МО'!$DT$21</f>
        <v>0</v>
      </c>
      <c r="G16" s="4">
        <f>'[3]План 2022'!$C11</f>
        <v>0</v>
      </c>
      <c r="H16" s="39">
        <f>'[3]План 2022'!$D11</f>
        <v>0</v>
      </c>
      <c r="I16" s="5">
        <f t="shared" si="0"/>
        <v>0</v>
      </c>
      <c r="J16" s="5">
        <f t="shared" si="1"/>
        <v>0</v>
      </c>
      <c r="K16" s="6"/>
      <c r="L16" s="6"/>
      <c r="M16" s="6"/>
      <c r="N16" s="6"/>
      <c r="O16" s="6"/>
      <c r="P16" s="58"/>
      <c r="Q16" s="7"/>
    </row>
    <row r="17" spans="1:17" x14ac:dyDescent="0.25">
      <c r="A17" s="24">
        <v>4</v>
      </c>
      <c r="B17" s="25" t="str">
        <f>'[1]План 2022'!$B12</f>
        <v>КККВД</v>
      </c>
      <c r="C17" s="3">
        <f>'[1]План 2022'!$C12</f>
        <v>0</v>
      </c>
      <c r="D17" s="48">
        <f>'[1]План 2022'!$D12</f>
        <v>0</v>
      </c>
      <c r="E17" s="48">
        <f>'[2]СВОД по МО'!$DP$19</f>
        <v>0</v>
      </c>
      <c r="F17" s="48">
        <f>'[2]СВОД по МО'!$DT$19</f>
        <v>0</v>
      </c>
      <c r="G17" s="4">
        <f>'[3]План 2022'!$C12</f>
        <v>0</v>
      </c>
      <c r="H17" s="39">
        <f>'[3]План 2022'!$D12</f>
        <v>0</v>
      </c>
      <c r="I17" s="5">
        <f t="shared" si="0"/>
        <v>0</v>
      </c>
      <c r="J17" s="5">
        <f t="shared" si="1"/>
        <v>0</v>
      </c>
      <c r="K17" s="6"/>
      <c r="L17" s="6"/>
      <c r="M17" s="6"/>
      <c r="N17" s="6"/>
      <c r="O17" s="6"/>
      <c r="P17" s="58"/>
      <c r="Q17" s="7"/>
    </row>
    <row r="18" spans="1:17" x14ac:dyDescent="0.25">
      <c r="A18" s="24">
        <v>5</v>
      </c>
      <c r="B18" s="25" t="str">
        <f>'[1]План 2022'!$B13</f>
        <v>Краев.стоматология</v>
      </c>
      <c r="C18" s="3">
        <f>'[1]План 2022'!$C13</f>
        <v>0</v>
      </c>
      <c r="D18" s="48">
        <f>'[1]План 2022'!$D13</f>
        <v>0</v>
      </c>
      <c r="E18" s="48">
        <f>'[2]СВОД по МО'!$DP$18</f>
        <v>0</v>
      </c>
      <c r="F18" s="48">
        <f>'[2]СВОД по МО'!$DT$18</f>
        <v>0</v>
      </c>
      <c r="G18" s="4">
        <f>'[3]План 2022'!$C13</f>
        <v>0</v>
      </c>
      <c r="H18" s="39">
        <f>'[3]План 2022'!$D13</f>
        <v>0</v>
      </c>
      <c r="I18" s="5">
        <f t="shared" si="0"/>
        <v>0</v>
      </c>
      <c r="J18" s="5">
        <f t="shared" si="1"/>
        <v>0</v>
      </c>
      <c r="K18" s="6"/>
      <c r="L18" s="6"/>
      <c r="M18" s="6"/>
      <c r="N18" s="6"/>
      <c r="O18" s="6"/>
      <c r="P18" s="58"/>
      <c r="Q18" s="7"/>
    </row>
    <row r="19" spans="1:17" x14ac:dyDescent="0.25">
      <c r="A19" s="24">
        <v>6</v>
      </c>
      <c r="B19" s="25" t="str">
        <f>'[1]План 2022'!$B14</f>
        <v>ГДИБ</v>
      </c>
      <c r="C19" s="3">
        <f>'[1]План 2022'!$C14</f>
        <v>0</v>
      </c>
      <c r="D19" s="48">
        <f>'[1]План 2022'!$D14</f>
        <v>0</v>
      </c>
      <c r="E19" s="48">
        <f>'[2]СВОД по МО'!$DP$50</f>
        <v>0</v>
      </c>
      <c r="F19" s="48">
        <f>'[2]СВОД по МО'!$DT$50</f>
        <v>0</v>
      </c>
      <c r="G19" s="4">
        <f>'[3]План 2022'!$C14</f>
        <v>0</v>
      </c>
      <c r="H19" s="39">
        <f>'[3]План 2022'!$D14</f>
        <v>0</v>
      </c>
      <c r="I19" s="5">
        <f t="shared" si="0"/>
        <v>0</v>
      </c>
      <c r="J19" s="5">
        <f t="shared" si="1"/>
        <v>0</v>
      </c>
      <c r="K19" s="6"/>
      <c r="L19" s="6"/>
      <c r="M19" s="6"/>
      <c r="N19" s="6"/>
      <c r="O19" s="6"/>
      <c r="P19" s="58"/>
      <c r="Q19" s="7"/>
    </row>
    <row r="20" spans="1:17" x14ac:dyDescent="0.25">
      <c r="A20" s="24">
        <v>7</v>
      </c>
      <c r="B20" s="25" t="str">
        <f>'[1]План 2022'!$B15</f>
        <v>КККД</v>
      </c>
      <c r="C20" s="3">
        <f>'[1]План 2022'!$C15</f>
        <v>0</v>
      </c>
      <c r="D20" s="48">
        <f>'[1]План 2022'!$D15</f>
        <v>0</v>
      </c>
      <c r="E20" s="48">
        <f>'[2]СВОД по МО'!$DP$20</f>
        <v>0</v>
      </c>
      <c r="F20" s="48">
        <f>'[2]СВОД по МО'!$DT$20</f>
        <v>0</v>
      </c>
      <c r="G20" s="4">
        <f>'[3]План 2022'!$C15</f>
        <v>0</v>
      </c>
      <c r="H20" s="39">
        <f>'[3]План 2022'!$D15</f>
        <v>0</v>
      </c>
      <c r="I20" s="5">
        <f t="shared" si="0"/>
        <v>0</v>
      </c>
      <c r="J20" s="5">
        <f t="shared" si="1"/>
        <v>0</v>
      </c>
      <c r="K20" s="6"/>
      <c r="L20" s="6"/>
      <c r="M20" s="6"/>
      <c r="N20" s="6"/>
      <c r="O20" s="6"/>
      <c r="P20" s="58"/>
      <c r="Q20" s="7"/>
    </row>
    <row r="21" spans="1:17" x14ac:dyDescent="0.25">
      <c r="A21" s="24">
        <v>8</v>
      </c>
      <c r="B21" s="25" t="str">
        <f>'[1]План 2022'!$B16</f>
        <v>ГБ № 1</v>
      </c>
      <c r="C21" s="3">
        <f>'[1]План 2022'!$C16</f>
        <v>0</v>
      </c>
      <c r="D21" s="48">
        <f>'[1]План 2022'!$D16</f>
        <v>0</v>
      </c>
      <c r="E21" s="48">
        <f>'[2]СВОД по МО'!$DP$23</f>
        <v>0</v>
      </c>
      <c r="F21" s="48">
        <f>'[2]СВОД по МО'!$DT$23</f>
        <v>0</v>
      </c>
      <c r="G21" s="4">
        <f>'[3]План 2022'!$C16</f>
        <v>0</v>
      </c>
      <c r="H21" s="39">
        <f>'[3]План 2022'!$D16</f>
        <v>0</v>
      </c>
      <c r="I21" s="5">
        <f t="shared" si="0"/>
        <v>0</v>
      </c>
      <c r="J21" s="5">
        <f t="shared" si="1"/>
        <v>0</v>
      </c>
      <c r="K21" s="6"/>
      <c r="L21" s="6"/>
      <c r="M21" s="6"/>
      <c r="N21" s="6"/>
      <c r="O21" s="6"/>
      <c r="P21" s="58"/>
      <c r="Q21" s="7"/>
    </row>
    <row r="22" spans="1:17" x14ac:dyDescent="0.25">
      <c r="A22" s="24">
        <v>9</v>
      </c>
      <c r="B22" s="25" t="str">
        <f>'[1]План 2022'!$B17</f>
        <v>ГБ № 2</v>
      </c>
      <c r="C22" s="3">
        <f>'[1]План 2022'!$C17</f>
        <v>0</v>
      </c>
      <c r="D22" s="48">
        <f>'[1]План 2022'!$D17</f>
        <v>0</v>
      </c>
      <c r="E22" s="48">
        <f>'[2]СВОД по МО'!$DP$24</f>
        <v>0</v>
      </c>
      <c r="F22" s="48">
        <f>'[2]СВОД по МО'!$DT$24</f>
        <v>0</v>
      </c>
      <c r="G22" s="4">
        <f>'[3]План 2022'!$C17</f>
        <v>0</v>
      </c>
      <c r="H22" s="39">
        <f>'[3]План 2022'!$D17</f>
        <v>0</v>
      </c>
      <c r="I22" s="5">
        <f t="shared" si="0"/>
        <v>0</v>
      </c>
      <c r="J22" s="5">
        <f t="shared" si="1"/>
        <v>0</v>
      </c>
      <c r="K22" s="6"/>
      <c r="L22" s="6"/>
      <c r="M22" s="6"/>
      <c r="N22" s="6"/>
      <c r="O22" s="6"/>
      <c r="P22" s="58"/>
      <c r="Q22" s="7"/>
    </row>
    <row r="23" spans="1:17" x14ac:dyDescent="0.25">
      <c r="A23" s="24">
        <v>10</v>
      </c>
      <c r="B23" s="25" t="str">
        <f>'[1]План 2022'!$B18</f>
        <v>Род.дом</v>
      </c>
      <c r="C23" s="3">
        <f>'[1]План 2022'!$C18</f>
        <v>0</v>
      </c>
      <c r="D23" s="48">
        <f>'[1]План 2022'!$D18</f>
        <v>0</v>
      </c>
      <c r="E23" s="48">
        <f>'[2]СВОД по МО'!$DP$28</f>
        <v>0</v>
      </c>
      <c r="F23" s="48">
        <f>'[2]СВОД по МО'!$DT$28</f>
        <v>0</v>
      </c>
      <c r="G23" s="4">
        <f>'[3]План 2022'!$C18</f>
        <v>0</v>
      </c>
      <c r="H23" s="39">
        <f>'[3]План 2022'!$D18</f>
        <v>0</v>
      </c>
      <c r="I23" s="5">
        <f t="shared" si="0"/>
        <v>0</v>
      </c>
      <c r="J23" s="5">
        <f t="shared" si="1"/>
        <v>0</v>
      </c>
      <c r="K23" s="6"/>
      <c r="L23" s="6"/>
      <c r="M23" s="6"/>
      <c r="N23" s="6"/>
      <c r="O23" s="6"/>
      <c r="P23" s="58"/>
      <c r="Q23" s="7"/>
    </row>
    <row r="24" spans="1:17" x14ac:dyDescent="0.25">
      <c r="A24" s="24">
        <v>11</v>
      </c>
      <c r="B24" s="25" t="str">
        <f>'[1]План 2022'!$B19</f>
        <v>Гериатр. больница</v>
      </c>
      <c r="C24" s="3">
        <f>'[1]План 2022'!$C19</f>
        <v>0</v>
      </c>
      <c r="D24" s="48">
        <f>'[1]План 2022'!$D19</f>
        <v>0</v>
      </c>
      <c r="E24" s="48">
        <f>'[2]СВОД по МО'!$DP$25</f>
        <v>0</v>
      </c>
      <c r="F24" s="48">
        <f>'[2]СВОД по МО'!$DT$25</f>
        <v>0</v>
      </c>
      <c r="G24" s="4">
        <f>'[3]План 2022'!$C19</f>
        <v>0</v>
      </c>
      <c r="H24" s="39">
        <f>'[3]План 2022'!$D19</f>
        <v>0</v>
      </c>
      <c r="I24" s="5">
        <f t="shared" si="0"/>
        <v>0</v>
      </c>
      <c r="J24" s="5">
        <f t="shared" si="1"/>
        <v>0</v>
      </c>
      <c r="K24" s="6"/>
      <c r="L24" s="6"/>
      <c r="M24" s="6"/>
      <c r="N24" s="6"/>
      <c r="O24" s="6"/>
      <c r="P24" s="58"/>
      <c r="Q24" s="7"/>
    </row>
    <row r="25" spans="1:17" x14ac:dyDescent="0.25">
      <c r="A25" s="24">
        <v>12</v>
      </c>
      <c r="B25" s="25" t="str">
        <f>'[1]План 2022'!$B20</f>
        <v>ГП № 1</v>
      </c>
      <c r="C25" s="3">
        <f>'[1]План 2022'!$C20</f>
        <v>0</v>
      </c>
      <c r="D25" s="48">
        <f>'[1]План 2022'!$D20</f>
        <v>0</v>
      </c>
      <c r="E25" s="48">
        <f>'[2]СВОД по МО'!$DP$26</f>
        <v>0</v>
      </c>
      <c r="F25" s="48">
        <f>'[2]СВОД по МО'!$DT$26</f>
        <v>0</v>
      </c>
      <c r="G25" s="4">
        <f>'[3]План 2022'!$C20</f>
        <v>0</v>
      </c>
      <c r="H25" s="39">
        <f>'[3]План 2022'!$D20</f>
        <v>0</v>
      </c>
      <c r="I25" s="5">
        <f t="shared" si="0"/>
        <v>0</v>
      </c>
      <c r="J25" s="5">
        <f t="shared" si="1"/>
        <v>0</v>
      </c>
      <c r="K25" s="6"/>
      <c r="L25" s="6"/>
      <c r="M25" s="6"/>
      <c r="N25" s="6"/>
      <c r="O25" s="6"/>
      <c r="P25" s="58"/>
      <c r="Q25" s="7"/>
    </row>
    <row r="26" spans="1:17" x14ac:dyDescent="0.25">
      <c r="A26" s="24">
        <v>13</v>
      </c>
      <c r="B26" s="25" t="str">
        <f>'[1]План 2022'!$B21</f>
        <v>ГП № 3</v>
      </c>
      <c r="C26" s="3">
        <f>'[1]План 2022'!$C21</f>
        <v>0</v>
      </c>
      <c r="D26" s="48">
        <f>'[1]План 2022'!$D21</f>
        <v>0</v>
      </c>
      <c r="E26" s="48">
        <f>'[2]СВОД по МО'!$DP$27</f>
        <v>0</v>
      </c>
      <c r="F26" s="48">
        <f>'[2]СВОД по МО'!$DT$27</f>
        <v>0</v>
      </c>
      <c r="G26" s="4">
        <f>'[3]План 2022'!$C21</f>
        <v>0</v>
      </c>
      <c r="H26" s="39">
        <f>'[3]План 2022'!$D21</f>
        <v>0</v>
      </c>
      <c r="I26" s="5">
        <f t="shared" si="0"/>
        <v>0</v>
      </c>
      <c r="J26" s="5">
        <f t="shared" si="1"/>
        <v>0</v>
      </c>
      <c r="K26" s="6"/>
      <c r="L26" s="6"/>
      <c r="M26" s="6"/>
      <c r="N26" s="6"/>
      <c r="O26" s="6"/>
      <c r="P26" s="58"/>
      <c r="Q26" s="7"/>
    </row>
    <row r="27" spans="1:17" x14ac:dyDescent="0.25">
      <c r="A27" s="24">
        <v>14</v>
      </c>
      <c r="B27" s="25" t="str">
        <f>'[1]План 2022'!$B22</f>
        <v>ГДП № 1</v>
      </c>
      <c r="C27" s="3">
        <f>'[1]План 2022'!$C22</f>
        <v>0</v>
      </c>
      <c r="D27" s="48">
        <f>'[1]План 2022'!$D22</f>
        <v>0</v>
      </c>
      <c r="E27" s="48">
        <f>'[2]СВОД по МО'!$DP$30</f>
        <v>0</v>
      </c>
      <c r="F27" s="48">
        <f>'[2]СВОД по МО'!$DT$30</f>
        <v>0</v>
      </c>
      <c r="G27" s="4">
        <f>'[3]План 2022'!$C22</f>
        <v>0</v>
      </c>
      <c r="H27" s="39">
        <f>'[3]План 2022'!$D22</f>
        <v>0</v>
      </c>
      <c r="I27" s="5">
        <f t="shared" si="0"/>
        <v>0</v>
      </c>
      <c r="J27" s="5">
        <f t="shared" si="1"/>
        <v>0</v>
      </c>
      <c r="K27" s="6"/>
      <c r="L27" s="6"/>
      <c r="M27" s="6"/>
      <c r="N27" s="6"/>
      <c r="O27" s="6"/>
      <c r="P27" s="58"/>
      <c r="Q27" s="7"/>
    </row>
    <row r="28" spans="1:17" x14ac:dyDescent="0.25">
      <c r="A28" s="24">
        <v>15</v>
      </c>
      <c r="B28" s="25" t="str">
        <f>'[1]План 2022'!$B23</f>
        <v>ГДП № 2</v>
      </c>
      <c r="C28" s="3">
        <f>'[1]План 2022'!$C23</f>
        <v>0</v>
      </c>
      <c r="D28" s="48">
        <f>'[1]План 2022'!$D23</f>
        <v>0</v>
      </c>
      <c r="E28" s="48">
        <f>'[2]СВОД по МО'!$DP$31</f>
        <v>0</v>
      </c>
      <c r="F28" s="48">
        <f>'[2]СВОД по МО'!$DT$31</f>
        <v>0</v>
      </c>
      <c r="G28" s="4">
        <f>'[3]План 2022'!$C23</f>
        <v>0</v>
      </c>
      <c r="H28" s="39">
        <f>'[3]План 2022'!$D23</f>
        <v>0</v>
      </c>
      <c r="I28" s="5">
        <f t="shared" si="0"/>
        <v>0</v>
      </c>
      <c r="J28" s="5">
        <f t="shared" si="1"/>
        <v>0</v>
      </c>
      <c r="K28" s="6"/>
      <c r="L28" s="6"/>
      <c r="M28" s="6"/>
      <c r="N28" s="6"/>
      <c r="O28" s="6"/>
      <c r="P28" s="58"/>
      <c r="Q28" s="7"/>
    </row>
    <row r="29" spans="1:17" x14ac:dyDescent="0.25">
      <c r="A29" s="24">
        <v>16</v>
      </c>
      <c r="B29" s="25" t="str">
        <f>'[1]План 2022'!$B24</f>
        <v>Гор. стоматология</v>
      </c>
      <c r="C29" s="3">
        <f>'[1]План 2022'!$C24</f>
        <v>0</v>
      </c>
      <c r="D29" s="48">
        <f>'[1]План 2022'!$D24</f>
        <v>0</v>
      </c>
      <c r="E29" s="48">
        <f>'[2]СВОД по МО'!$DP$29</f>
        <v>0</v>
      </c>
      <c r="F29" s="48">
        <f>'[2]СВОД по МО'!$DT$29</f>
        <v>0</v>
      </c>
      <c r="G29" s="4">
        <f>'[3]План 2022'!$C24</f>
        <v>0</v>
      </c>
      <c r="H29" s="39">
        <f>'[3]План 2022'!$D24</f>
        <v>0</v>
      </c>
      <c r="I29" s="5">
        <f t="shared" si="0"/>
        <v>0</v>
      </c>
      <c r="J29" s="5">
        <f t="shared" si="1"/>
        <v>0</v>
      </c>
      <c r="K29" s="6"/>
      <c r="L29" s="6"/>
      <c r="M29" s="6"/>
      <c r="N29" s="6"/>
      <c r="O29" s="6"/>
      <c r="P29" s="58"/>
      <c r="Q29" s="7"/>
    </row>
    <row r="30" spans="1:17" x14ac:dyDescent="0.25">
      <c r="A30" s="24">
        <v>17</v>
      </c>
      <c r="B30" s="25" t="str">
        <f>'[1]План 2022'!$B25</f>
        <v>Детск. стоматолог.</v>
      </c>
      <c r="C30" s="3">
        <f>'[1]План 2022'!$C25</f>
        <v>0</v>
      </c>
      <c r="D30" s="48">
        <f>'[1]План 2022'!$D25</f>
        <v>0</v>
      </c>
      <c r="E30" s="48">
        <f>'[2]СВОД по МО'!$DP$32</f>
        <v>0</v>
      </c>
      <c r="F30" s="48">
        <f>'[2]СВОД по МО'!$DT$32</f>
        <v>0</v>
      </c>
      <c r="G30" s="4">
        <f>'[3]План 2022'!$C25</f>
        <v>0</v>
      </c>
      <c r="H30" s="39">
        <f>'[3]План 2022'!$D25</f>
        <v>0</v>
      </c>
      <c r="I30" s="5">
        <f t="shared" si="0"/>
        <v>0</v>
      </c>
      <c r="J30" s="5">
        <f t="shared" si="1"/>
        <v>0</v>
      </c>
      <c r="K30" s="6"/>
      <c r="L30" s="6"/>
      <c r="M30" s="6"/>
      <c r="N30" s="6"/>
      <c r="O30" s="6"/>
      <c r="P30" s="58"/>
      <c r="Q30" s="7"/>
    </row>
    <row r="31" spans="1:17" hidden="1" x14ac:dyDescent="0.25">
      <c r="A31" s="24">
        <v>18</v>
      </c>
      <c r="B31" s="25"/>
      <c r="C31" s="3"/>
      <c r="D31" s="48"/>
      <c r="E31" s="48"/>
      <c r="F31" s="48"/>
      <c r="G31" s="4"/>
      <c r="H31" s="39"/>
      <c r="I31" s="5"/>
      <c r="J31" s="5"/>
      <c r="K31" s="6"/>
      <c r="L31" s="6"/>
      <c r="M31" s="6"/>
      <c r="N31" s="6"/>
      <c r="O31" s="6"/>
      <c r="P31" s="58"/>
      <c r="Q31" s="7"/>
    </row>
    <row r="32" spans="1:17" x14ac:dyDescent="0.25">
      <c r="A32" s="24">
        <v>18</v>
      </c>
      <c r="B32" s="25" t="str">
        <f>'[1]План 2022'!$B27</f>
        <v>ГССМП</v>
      </c>
      <c r="C32" s="3">
        <f>'[1]План 2022'!$C27</f>
        <v>55500</v>
      </c>
      <c r="D32" s="48">
        <f>'[1]План 2022'!$D27</f>
        <v>445369.02999999997</v>
      </c>
      <c r="E32" s="48">
        <f>'[2]СВОД по МО'!$DP$53</f>
        <v>39345</v>
      </c>
      <c r="F32" s="48">
        <f>'[2]СВОД по МО'!$DT$53</f>
        <v>368825.51743999997</v>
      </c>
      <c r="G32" s="4">
        <f>'[3]План 2022'!$C27</f>
        <v>55500</v>
      </c>
      <c r="H32" s="39">
        <f>'[3]План 2022'!$D27</f>
        <v>445369.02999999997</v>
      </c>
      <c r="I32" s="5">
        <f t="shared" si="0"/>
        <v>0</v>
      </c>
      <c r="J32" s="5">
        <f t="shared" si="1"/>
        <v>0</v>
      </c>
      <c r="K32" s="6"/>
      <c r="L32" s="6"/>
      <c r="M32" s="6">
        <f>I32</f>
        <v>0</v>
      </c>
      <c r="N32" s="6"/>
      <c r="O32" s="6"/>
      <c r="P32" s="58"/>
      <c r="Q32" s="7"/>
    </row>
    <row r="33" spans="1:17" x14ac:dyDescent="0.25">
      <c r="A33" s="24">
        <v>19</v>
      </c>
      <c r="B33" s="25" t="str">
        <f>'[1]План 2022'!$B28</f>
        <v>Елизов. ССМП</v>
      </c>
      <c r="C33" s="3">
        <f>'[1]План 2022'!$C28</f>
        <v>16000</v>
      </c>
      <c r="D33" s="48">
        <f>'[1]План 2022'!$D28</f>
        <v>151841.42000000001</v>
      </c>
      <c r="E33" s="48">
        <f>'[2]СВОД по МО'!$DP$52</f>
        <v>10821</v>
      </c>
      <c r="F33" s="48">
        <f>'[2]СВОД по МО'!$DT$52</f>
        <v>129344.25083</v>
      </c>
      <c r="G33" s="4">
        <f>'[3]План 2022'!$C28</f>
        <v>16000</v>
      </c>
      <c r="H33" s="39">
        <f>'[3]План 2022'!$D28</f>
        <v>151841.42000000001</v>
      </c>
      <c r="I33" s="5">
        <f t="shared" si="0"/>
        <v>0</v>
      </c>
      <c r="J33" s="5">
        <f t="shared" si="1"/>
        <v>0</v>
      </c>
      <c r="K33" s="6"/>
      <c r="L33" s="6"/>
      <c r="M33" s="6"/>
      <c r="N33" s="6"/>
      <c r="O33" s="6"/>
      <c r="P33" s="58"/>
      <c r="Q33" s="7"/>
    </row>
    <row r="34" spans="1:17" x14ac:dyDescent="0.25">
      <c r="A34" s="24">
        <v>20</v>
      </c>
      <c r="B34" s="25" t="str">
        <f>'[1]План 2022'!$B29</f>
        <v>ЕРБ</v>
      </c>
      <c r="C34" s="3">
        <f>'[1]План 2022'!$C29</f>
        <v>0</v>
      </c>
      <c r="D34" s="48">
        <f>'[1]План 2022'!$D29</f>
        <v>0</v>
      </c>
      <c r="E34" s="48">
        <f>'[2]СВОД по МО'!$DP$33</f>
        <v>0</v>
      </c>
      <c r="F34" s="48">
        <f>'[2]СВОД по МО'!$DT$33</f>
        <v>0</v>
      </c>
      <c r="G34" s="4">
        <f>'[3]План 2022'!$C29</f>
        <v>0</v>
      </c>
      <c r="H34" s="39">
        <f>'[3]План 2022'!$D29</f>
        <v>0</v>
      </c>
      <c r="I34" s="5">
        <f t="shared" si="0"/>
        <v>0</v>
      </c>
      <c r="J34" s="5">
        <f t="shared" si="1"/>
        <v>0</v>
      </c>
      <c r="K34" s="6"/>
      <c r="L34" s="6"/>
      <c r="M34" s="6"/>
      <c r="N34" s="6"/>
      <c r="O34" s="6"/>
      <c r="P34" s="58"/>
      <c r="Q34" s="7"/>
    </row>
    <row r="35" spans="1:17" x14ac:dyDescent="0.25">
      <c r="A35" s="24">
        <v>21</v>
      </c>
      <c r="B35" s="25" t="str">
        <f>'[1]План 2022'!$B30</f>
        <v>Елизов. стом. полик.</v>
      </c>
      <c r="C35" s="3">
        <f>'[1]План 2022'!$C30</f>
        <v>0</v>
      </c>
      <c r="D35" s="48">
        <f>'[1]План 2022'!$D30</f>
        <v>0</v>
      </c>
      <c r="E35" s="48">
        <f>'[2]СВОД по МО'!$DP$34</f>
        <v>0</v>
      </c>
      <c r="F35" s="48">
        <f>'[2]СВОД по МО'!$DT$34</f>
        <v>0</v>
      </c>
      <c r="G35" s="4">
        <f>'[3]План 2022'!$C30</f>
        <v>0</v>
      </c>
      <c r="H35" s="39">
        <f>'[3]План 2022'!$D30</f>
        <v>0</v>
      </c>
      <c r="I35" s="5">
        <f t="shared" si="0"/>
        <v>0</v>
      </c>
      <c r="J35" s="5">
        <f t="shared" si="1"/>
        <v>0</v>
      </c>
      <c r="K35" s="6"/>
      <c r="L35" s="6"/>
      <c r="M35" s="6"/>
      <c r="N35" s="6"/>
      <c r="O35" s="6"/>
      <c r="P35" s="58"/>
      <c r="Q35" s="7"/>
    </row>
    <row r="36" spans="1:17" x14ac:dyDescent="0.25">
      <c r="A36" s="24">
        <v>22</v>
      </c>
      <c r="B36" s="25" t="str">
        <f>'[1]План 2022'!$B31</f>
        <v>Вилючинская ГБ</v>
      </c>
      <c r="C36" s="3">
        <f>'[1]План 2022'!$C31</f>
        <v>5517</v>
      </c>
      <c r="D36" s="48">
        <f>'[1]План 2022'!$D31</f>
        <v>85733.47</v>
      </c>
      <c r="E36" s="48">
        <f>'[2]СВОД по МО'!$DP$41</f>
        <v>3313</v>
      </c>
      <c r="F36" s="48">
        <f>'[2]СВОД по МО'!$DT$41</f>
        <v>71426.155769999998</v>
      </c>
      <c r="G36" s="4">
        <f>'[3]План 2022'!$C31</f>
        <v>5517</v>
      </c>
      <c r="H36" s="39">
        <f>'[3]План 2022'!$D31</f>
        <v>85733.47</v>
      </c>
      <c r="I36" s="5">
        <f t="shared" si="0"/>
        <v>0</v>
      </c>
      <c r="J36" s="5">
        <f t="shared" si="1"/>
        <v>0</v>
      </c>
      <c r="K36" s="6"/>
      <c r="L36" s="6"/>
      <c r="M36" s="6"/>
      <c r="N36" s="6"/>
      <c r="O36" s="6"/>
      <c r="P36" s="58"/>
      <c r="Q36" s="7"/>
    </row>
    <row r="37" spans="1:17" x14ac:dyDescent="0.25">
      <c r="A37" s="24">
        <v>23</v>
      </c>
      <c r="B37" s="25" t="str">
        <f>'[1]План 2022'!$B32</f>
        <v>МСЧ УВД</v>
      </c>
      <c r="C37" s="3">
        <f>'[1]План 2022'!$C32</f>
        <v>0</v>
      </c>
      <c r="D37" s="48">
        <f>'[1]План 2022'!$D32</f>
        <v>0</v>
      </c>
      <c r="E37" s="48">
        <f>'[2]СВОД по МО'!$DP$49</f>
        <v>0</v>
      </c>
      <c r="F37" s="48">
        <f>'[2]СВОД по МО'!$DT$49</f>
        <v>0</v>
      </c>
      <c r="G37" s="4">
        <f>'[3]План 2022'!$C32</f>
        <v>0</v>
      </c>
      <c r="H37" s="39">
        <f>'[3]План 2022'!$D32</f>
        <v>0</v>
      </c>
      <c r="I37" s="5">
        <f t="shared" si="0"/>
        <v>0</v>
      </c>
      <c r="J37" s="5">
        <f t="shared" si="1"/>
        <v>0</v>
      </c>
      <c r="K37" s="6"/>
      <c r="L37" s="6"/>
      <c r="M37" s="6"/>
      <c r="N37" s="6"/>
      <c r="O37" s="6"/>
      <c r="P37" s="58"/>
      <c r="Q37" s="7"/>
    </row>
    <row r="38" spans="1:17" x14ac:dyDescent="0.25">
      <c r="A38" s="24">
        <v>24</v>
      </c>
      <c r="B38" s="25" t="str">
        <f>'[1]План 2022'!$B33</f>
        <v>ДВОМЦ</v>
      </c>
      <c r="C38" s="3">
        <f>'[1]План 2022'!$C33</f>
        <v>0</v>
      </c>
      <c r="D38" s="48">
        <f>'[1]План 2022'!$D33</f>
        <v>0</v>
      </c>
      <c r="E38" s="48">
        <f>'[2]СВОД по МО'!$DP$48</f>
        <v>0</v>
      </c>
      <c r="F38" s="48">
        <f>'[2]СВОД по МО'!$DT$48</f>
        <v>0</v>
      </c>
      <c r="G38" s="4">
        <f>'[3]План 2022'!$C33</f>
        <v>0</v>
      </c>
      <c r="H38" s="39">
        <f>'[3]План 2022'!$D33</f>
        <v>0</v>
      </c>
      <c r="I38" s="5">
        <f t="shared" si="0"/>
        <v>0</v>
      </c>
      <c r="J38" s="5">
        <f t="shared" si="1"/>
        <v>0</v>
      </c>
      <c r="K38" s="6"/>
      <c r="L38" s="6"/>
      <c r="M38" s="6"/>
      <c r="N38" s="6"/>
      <c r="O38" s="6"/>
      <c r="P38" s="58"/>
      <c r="Q38" s="7"/>
    </row>
    <row r="39" spans="1:17" x14ac:dyDescent="0.25">
      <c r="A39" s="24">
        <v>25</v>
      </c>
      <c r="B39" s="25" t="str">
        <f>'[1]План 2022'!$B34</f>
        <v>Филиал №2 ФГКУ "1477 ВМКГ"</v>
      </c>
      <c r="C39" s="3">
        <f>'[1]План 2022'!$C34</f>
        <v>0</v>
      </c>
      <c r="D39" s="48">
        <f>'[1]План 2022'!$D34</f>
        <v>0</v>
      </c>
      <c r="E39" s="48">
        <f>'[2]СВОД по МО'!$DP$47</f>
        <v>0</v>
      </c>
      <c r="F39" s="48">
        <f>'[2]СВОД по МО'!$DT$47</f>
        <v>0</v>
      </c>
      <c r="G39" s="4">
        <f>'[3]План 2022'!$C34</f>
        <v>0</v>
      </c>
      <c r="H39" s="39">
        <f>'[3]План 2022'!$D34</f>
        <v>0</v>
      </c>
      <c r="I39" s="5">
        <f t="shared" si="0"/>
        <v>0</v>
      </c>
      <c r="J39" s="5">
        <f t="shared" si="1"/>
        <v>0</v>
      </c>
      <c r="K39" s="6"/>
      <c r="L39" s="6"/>
      <c r="M39" s="6"/>
      <c r="N39" s="6"/>
      <c r="O39" s="6"/>
      <c r="P39" s="58"/>
      <c r="Q39" s="7"/>
    </row>
    <row r="40" spans="1:17" x14ac:dyDescent="0.25">
      <c r="A40" s="24">
        <v>26</v>
      </c>
      <c r="B40" s="25" t="str">
        <f>'[1]План 2022'!$B35</f>
        <v>У-Камчатская РБ</v>
      </c>
      <c r="C40" s="3">
        <f>'[1]План 2022'!$C35</f>
        <v>450</v>
      </c>
      <c r="D40" s="48">
        <f>'[1]План 2022'!$D35</f>
        <v>13591.77</v>
      </c>
      <c r="E40" s="48">
        <f>'[2]СВОД по МО'!$DP$37</f>
        <v>239</v>
      </c>
      <c r="F40" s="48">
        <f>'[2]СВОД по МО'!$DT$37</f>
        <v>10238.799369999999</v>
      </c>
      <c r="G40" s="4">
        <f>'[3]План 2022'!$C35</f>
        <v>450</v>
      </c>
      <c r="H40" s="39">
        <f>'[3]План 2022'!$D35</f>
        <v>13591.77</v>
      </c>
      <c r="I40" s="5">
        <f t="shared" si="0"/>
        <v>0</v>
      </c>
      <c r="J40" s="5">
        <f t="shared" si="1"/>
        <v>0</v>
      </c>
      <c r="K40" s="6"/>
      <c r="L40" s="6"/>
      <c r="M40" s="6"/>
      <c r="N40" s="6"/>
      <c r="O40" s="6"/>
      <c r="P40" s="58"/>
      <c r="Q40" s="7"/>
    </row>
    <row r="41" spans="1:17" x14ac:dyDescent="0.25">
      <c r="A41" s="24">
        <v>27</v>
      </c>
      <c r="B41" s="25" t="str">
        <f>'[1]План 2022'!$B36</f>
        <v>Ключевская РБ</v>
      </c>
      <c r="C41" s="3">
        <f>'[1]План 2022'!$C36</f>
        <v>1200</v>
      </c>
      <c r="D41" s="48">
        <f>'[1]План 2022'!$D36</f>
        <v>16455.84</v>
      </c>
      <c r="E41" s="48">
        <f>'[2]СВОД по МО'!$DP$38</f>
        <v>744</v>
      </c>
      <c r="F41" s="48">
        <f>'[2]СВОД по МО'!$DT$38</f>
        <v>13690.834740000002</v>
      </c>
      <c r="G41" s="4">
        <f>'[3]План 2022'!$C36</f>
        <v>1200</v>
      </c>
      <c r="H41" s="39">
        <f>'[3]План 2022'!$D36</f>
        <v>16455.84</v>
      </c>
      <c r="I41" s="5">
        <f t="shared" si="0"/>
        <v>0</v>
      </c>
      <c r="J41" s="5">
        <f t="shared" si="1"/>
        <v>0</v>
      </c>
      <c r="K41" s="6"/>
      <c r="L41" s="6"/>
      <c r="M41" s="6">
        <f>I41</f>
        <v>0</v>
      </c>
      <c r="N41" s="6"/>
      <c r="O41" s="6"/>
      <c r="P41" s="58"/>
      <c r="Q41" s="7"/>
    </row>
    <row r="42" spans="1:17" x14ac:dyDescent="0.25">
      <c r="A42" s="24">
        <v>28</v>
      </c>
      <c r="B42" s="25" t="str">
        <f>'[1]План 2022'!$B37</f>
        <v>У-Большерецкая РБ</v>
      </c>
      <c r="C42" s="3">
        <f>'[1]План 2022'!$C37</f>
        <v>1861</v>
      </c>
      <c r="D42" s="48">
        <f>'[1]План 2022'!$D37</f>
        <v>17562.77</v>
      </c>
      <c r="E42" s="48">
        <f>'[2]СВОД по МО'!$DP$36</f>
        <v>1639</v>
      </c>
      <c r="F42" s="48">
        <f>'[2]СВОД по МО'!$DT$36</f>
        <v>14567.57691</v>
      </c>
      <c r="G42" s="4">
        <f>'[3]План 2022'!$C37</f>
        <v>1861</v>
      </c>
      <c r="H42" s="39">
        <f>'[3]План 2022'!$D37</f>
        <v>17562.77</v>
      </c>
      <c r="I42" s="5">
        <f t="shared" si="0"/>
        <v>0</v>
      </c>
      <c r="J42" s="5">
        <f t="shared" si="1"/>
        <v>0</v>
      </c>
      <c r="K42" s="6"/>
      <c r="L42" s="6"/>
      <c r="M42" s="6"/>
      <c r="N42" s="6"/>
      <c r="O42" s="6"/>
      <c r="P42" s="58"/>
      <c r="Q42" s="7"/>
    </row>
    <row r="43" spans="1:17" x14ac:dyDescent="0.25">
      <c r="A43" s="24">
        <v>29</v>
      </c>
      <c r="B43" s="25" t="str">
        <f>'[1]План 2022'!$B38</f>
        <v>Озерновская РБ</v>
      </c>
      <c r="C43" s="3">
        <f>'[1]План 2022'!$C38</f>
        <v>1609</v>
      </c>
      <c r="D43" s="48">
        <f>'[1]План 2022'!$D38</f>
        <v>8497.0400000000009</v>
      </c>
      <c r="E43" s="48">
        <f>'[2]СВОД по МО'!$DP$51</f>
        <v>1117</v>
      </c>
      <c r="F43" s="48">
        <f>'[2]СВОД по МО'!$DT$51</f>
        <v>6969.0875799999985</v>
      </c>
      <c r="G43" s="4">
        <f>'[3]План 2022'!$C38</f>
        <v>1609</v>
      </c>
      <c r="H43" s="39">
        <f>'[3]План 2022'!$D38</f>
        <v>8497.0400000000009</v>
      </c>
      <c r="I43" s="5">
        <f t="shared" si="0"/>
        <v>0</v>
      </c>
      <c r="J43" s="5">
        <f t="shared" si="1"/>
        <v>0</v>
      </c>
      <c r="K43" s="6"/>
      <c r="L43" s="6"/>
      <c r="M43" s="6"/>
      <c r="N43" s="6"/>
      <c r="O43" s="6"/>
      <c r="P43" s="58"/>
      <c r="Q43" s="7"/>
    </row>
    <row r="44" spans="1:17" x14ac:dyDescent="0.25">
      <c r="A44" s="24">
        <v>30</v>
      </c>
      <c r="B44" s="25" t="str">
        <f>'[1]План 2022'!$B39</f>
        <v>Мильковская РБ</v>
      </c>
      <c r="C44" s="3">
        <f>'[1]План 2022'!$C39</f>
        <v>1650</v>
      </c>
      <c r="D44" s="48">
        <f>'[1]План 2022'!$D39</f>
        <v>32264.94</v>
      </c>
      <c r="E44" s="48">
        <f>'[2]СВОД по МО'!$DP$35</f>
        <v>943</v>
      </c>
      <c r="F44" s="48">
        <f>'[2]СВОД по МО'!$DT$35</f>
        <v>26790.179239999998</v>
      </c>
      <c r="G44" s="4">
        <f>'[3]План 2022'!$C39</f>
        <v>1650</v>
      </c>
      <c r="H44" s="39">
        <f>'[3]План 2022'!$D39</f>
        <v>32264.94</v>
      </c>
      <c r="I44" s="5">
        <f t="shared" si="0"/>
        <v>0</v>
      </c>
      <c r="J44" s="5">
        <f t="shared" si="1"/>
        <v>0</v>
      </c>
      <c r="K44" s="6"/>
      <c r="L44" s="6"/>
      <c r="M44" s="6"/>
      <c r="N44" s="6"/>
      <c r="O44" s="6"/>
      <c r="P44" s="58"/>
      <c r="Q44" s="7"/>
    </row>
    <row r="45" spans="1:17" x14ac:dyDescent="0.25">
      <c r="A45" s="24">
        <v>31</v>
      </c>
      <c r="B45" s="25" t="str">
        <f>'[1]План 2022'!$B40</f>
        <v>Быстринская РБ</v>
      </c>
      <c r="C45" s="3">
        <f>'[1]План 2022'!$C40</f>
        <v>649</v>
      </c>
      <c r="D45" s="48">
        <f>'[1]План 2022'!$D40</f>
        <v>9832.369999999999</v>
      </c>
      <c r="E45" s="48">
        <f>'[2]СВОД по МО'!$DP$40</f>
        <v>424</v>
      </c>
      <c r="F45" s="48">
        <f>'[2]СВОД по МО'!$DT$40</f>
        <v>8184.2396100000005</v>
      </c>
      <c r="G45" s="4">
        <f>'[3]План 2022'!$C40</f>
        <v>649</v>
      </c>
      <c r="H45" s="39">
        <f>'[3]План 2022'!$D40</f>
        <v>9832.369999999999</v>
      </c>
      <c r="I45" s="5">
        <f t="shared" si="0"/>
        <v>0</v>
      </c>
      <c r="J45" s="5">
        <f t="shared" si="1"/>
        <v>0</v>
      </c>
      <c r="K45" s="6"/>
      <c r="L45" s="6"/>
      <c r="M45" s="6"/>
      <c r="N45" s="6"/>
      <c r="O45" s="6"/>
      <c r="P45" s="58"/>
      <c r="Q45" s="7"/>
    </row>
    <row r="46" spans="1:17" x14ac:dyDescent="0.25">
      <c r="A46" s="24">
        <v>32</v>
      </c>
      <c r="B46" s="25" t="str">
        <f>'[1]План 2022'!$B41</f>
        <v>Соболевская РБ</v>
      </c>
      <c r="C46" s="3">
        <f>'[1]План 2022'!$C41</f>
        <v>550</v>
      </c>
      <c r="D46" s="48">
        <f>'[1]План 2022'!$D41</f>
        <v>8617.26</v>
      </c>
      <c r="E46" s="48">
        <f>'[2]СВОД по МО'!$DP$39</f>
        <v>417</v>
      </c>
      <c r="F46" s="48">
        <f>'[2]СВОД по МО'!$DT$39</f>
        <v>7179.1353399999989</v>
      </c>
      <c r="G46" s="4">
        <f>'[3]План 2022'!$C41</f>
        <v>550</v>
      </c>
      <c r="H46" s="39">
        <f>'[3]План 2022'!$D41</f>
        <v>8617.26</v>
      </c>
      <c r="I46" s="5">
        <f t="shared" ref="I46:I73" si="2">G46-C46</f>
        <v>0</v>
      </c>
      <c r="J46" s="5">
        <f t="shared" ref="J46:J73" si="3">H46-D46</f>
        <v>0</v>
      </c>
      <c r="K46" s="6"/>
      <c r="L46" s="6"/>
      <c r="M46" s="6"/>
      <c r="N46" s="6"/>
      <c r="O46" s="6"/>
      <c r="P46" s="58"/>
      <c r="Q46" s="7"/>
    </row>
    <row r="47" spans="1:17" x14ac:dyDescent="0.25">
      <c r="A47" s="24">
        <v>33</v>
      </c>
      <c r="B47" s="25" t="str">
        <f>'[1]План 2022'!$B42</f>
        <v>Корякская ОБ</v>
      </c>
      <c r="C47" s="3">
        <f>'[1]План 2022'!$C42</f>
        <v>1409</v>
      </c>
      <c r="D47" s="48">
        <f>'[1]План 2022'!$D42</f>
        <v>11754.4</v>
      </c>
      <c r="E47" s="48">
        <f>'[2]СВОД по МО'!$DP$22</f>
        <v>1108</v>
      </c>
      <c r="F47" s="48">
        <f>'[2]СВОД по МО'!$DT$22</f>
        <v>9942.5277999999998</v>
      </c>
      <c r="G47" s="4">
        <f>'[3]План 2022'!$C42</f>
        <v>1409</v>
      </c>
      <c r="H47" s="39">
        <f>'[3]План 2022'!$D42</f>
        <v>11754.4</v>
      </c>
      <c r="I47" s="5">
        <f t="shared" si="2"/>
        <v>0</v>
      </c>
      <c r="J47" s="5">
        <f t="shared" si="3"/>
        <v>0</v>
      </c>
      <c r="K47" s="6"/>
      <c r="L47" s="6"/>
      <c r="M47" s="6">
        <f>I47</f>
        <v>0</v>
      </c>
      <c r="N47" s="6"/>
      <c r="O47" s="6"/>
      <c r="P47" s="58"/>
      <c r="Q47" s="7"/>
    </row>
    <row r="48" spans="1:17" x14ac:dyDescent="0.25">
      <c r="A48" s="24">
        <v>34</v>
      </c>
      <c r="B48" s="25" t="str">
        <f>'[1]План 2022'!$B43</f>
        <v>Тигильская РБ</v>
      </c>
      <c r="C48" s="3">
        <f>'[1]План 2022'!$C43</f>
        <v>1390</v>
      </c>
      <c r="D48" s="48">
        <f>'[1]План 2022'!$D43</f>
        <v>15636.35</v>
      </c>
      <c r="E48" s="48">
        <f>'[2]СВОД по МО'!$DP$43</f>
        <v>992</v>
      </c>
      <c r="F48" s="48">
        <f>'[2]СВОД по МО'!$DT$43</f>
        <v>13004.880010000001</v>
      </c>
      <c r="G48" s="4">
        <f>'[3]План 2022'!$C43</f>
        <v>1390</v>
      </c>
      <c r="H48" s="39">
        <f>'[3]План 2022'!$D43</f>
        <v>15636.35</v>
      </c>
      <c r="I48" s="5">
        <f t="shared" si="2"/>
        <v>0</v>
      </c>
      <c r="J48" s="5">
        <f t="shared" si="3"/>
        <v>0</v>
      </c>
      <c r="K48" s="6"/>
      <c r="L48" s="6"/>
      <c r="M48" s="6"/>
      <c r="N48" s="6"/>
      <c r="O48" s="6"/>
      <c r="P48" s="58"/>
      <c r="Q48" s="7"/>
    </row>
    <row r="49" spans="1:17" x14ac:dyDescent="0.25">
      <c r="A49" s="24">
        <v>35</v>
      </c>
      <c r="B49" s="25" t="str">
        <f>'[1]План 2022'!$B44</f>
        <v>Карагинская РБ</v>
      </c>
      <c r="C49" s="3">
        <f>'[1]План 2022'!$C44</f>
        <v>814</v>
      </c>
      <c r="D49" s="48">
        <f>'[1]План 2022'!$D44</f>
        <v>14057.55</v>
      </c>
      <c r="E49" s="48">
        <f>'[2]СВОД по МО'!$DP$44</f>
        <v>408</v>
      </c>
      <c r="F49" s="48">
        <f>'[2]СВОД по МО'!$DT$44</f>
        <v>11760.332340000001</v>
      </c>
      <c r="G49" s="4">
        <f>'[3]План 2022'!$C44</f>
        <v>814</v>
      </c>
      <c r="H49" s="39">
        <f>'[3]План 2022'!$D44</f>
        <v>14057.55</v>
      </c>
      <c r="I49" s="5">
        <f t="shared" si="2"/>
        <v>0</v>
      </c>
      <c r="J49" s="5">
        <f t="shared" si="3"/>
        <v>0</v>
      </c>
      <c r="K49" s="6"/>
      <c r="L49" s="6"/>
      <c r="M49" s="6"/>
      <c r="N49" s="6"/>
      <c r="O49" s="6"/>
      <c r="P49" s="58"/>
      <c r="Q49" s="7"/>
    </row>
    <row r="50" spans="1:17" x14ac:dyDescent="0.25">
      <c r="A50" s="24">
        <v>36</v>
      </c>
      <c r="B50" s="25" t="str">
        <f>'[1]План 2022'!$B45</f>
        <v>Пенжинская РБ</v>
      </c>
      <c r="C50" s="3">
        <f>'[1]План 2022'!$C45</f>
        <v>369</v>
      </c>
      <c r="D50" s="48">
        <f>'[1]План 2022'!$D45</f>
        <v>7292.67</v>
      </c>
      <c r="E50" s="48">
        <f>'[2]СВОД по МО'!$DP$46</f>
        <v>303</v>
      </c>
      <c r="F50" s="48">
        <f>'[2]СВОД по МО'!$DT$46</f>
        <v>6078.1246900000006</v>
      </c>
      <c r="G50" s="4">
        <f>'[3]План 2022'!$C45</f>
        <v>369</v>
      </c>
      <c r="H50" s="39">
        <f>'[3]План 2022'!$D45</f>
        <v>7292.67</v>
      </c>
      <c r="I50" s="5">
        <f t="shared" si="2"/>
        <v>0</v>
      </c>
      <c r="J50" s="5">
        <f t="shared" si="3"/>
        <v>0</v>
      </c>
      <c r="K50" s="6"/>
      <c r="L50" s="6"/>
      <c r="M50" s="6"/>
      <c r="N50" s="6"/>
      <c r="O50" s="6"/>
      <c r="P50" s="58"/>
      <c r="Q50" s="7"/>
    </row>
    <row r="51" spans="1:17" x14ac:dyDescent="0.25">
      <c r="A51" s="24">
        <v>37</v>
      </c>
      <c r="B51" s="25" t="str">
        <f>'[1]План 2022'!$B46</f>
        <v>Никольская РБ</v>
      </c>
      <c r="C51" s="3">
        <f>'[1]План 2022'!$C46</f>
        <v>0</v>
      </c>
      <c r="D51" s="48">
        <f>'[1]План 2022'!$D46</f>
        <v>0</v>
      </c>
      <c r="E51" s="48">
        <f>'[2]СВОД по МО'!$DP$42</f>
        <v>0</v>
      </c>
      <c r="F51" s="48">
        <f>'[2]СВОД по МО'!$DT$42</f>
        <v>0</v>
      </c>
      <c r="G51" s="4">
        <f>'[3]План 2022'!$C46</f>
        <v>0</v>
      </c>
      <c r="H51" s="39">
        <f>'[3]План 2022'!$D46</f>
        <v>0</v>
      </c>
      <c r="I51" s="5">
        <f t="shared" si="2"/>
        <v>0</v>
      </c>
      <c r="J51" s="5">
        <f t="shared" si="3"/>
        <v>0</v>
      </c>
      <c r="K51" s="6"/>
      <c r="L51" s="6"/>
      <c r="M51" s="6"/>
      <c r="N51" s="6"/>
      <c r="O51" s="6"/>
      <c r="P51" s="58"/>
      <c r="Q51" s="7"/>
    </row>
    <row r="52" spans="1:17" x14ac:dyDescent="0.25">
      <c r="A52" s="24">
        <v>38</v>
      </c>
      <c r="B52" s="25" t="str">
        <f>'[1]План 2022'!$B47</f>
        <v>Олюторская РБ</v>
      </c>
      <c r="C52" s="3">
        <f>'[1]План 2022'!$C47</f>
        <v>1062</v>
      </c>
      <c r="D52" s="48">
        <f>'[1]План 2022'!$D47</f>
        <v>15098.42</v>
      </c>
      <c r="E52" s="48">
        <f>'[2]СВОД по МО'!$DP$45</f>
        <v>401</v>
      </c>
      <c r="F52" s="48">
        <f>'[2]СВОД по МО'!$DT$45</f>
        <v>12689.965039999999</v>
      </c>
      <c r="G52" s="4">
        <f>'[3]План 2022'!$C47</f>
        <v>1062</v>
      </c>
      <c r="H52" s="39">
        <f>'[3]План 2022'!$D47</f>
        <v>15098.42</v>
      </c>
      <c r="I52" s="5">
        <f t="shared" si="2"/>
        <v>0</v>
      </c>
      <c r="J52" s="5">
        <f t="shared" si="3"/>
        <v>0</v>
      </c>
      <c r="K52" s="6"/>
      <c r="L52" s="6"/>
      <c r="M52" s="6"/>
      <c r="N52" s="6"/>
      <c r="O52" s="6"/>
      <c r="P52" s="58"/>
      <c r="Q52" s="7"/>
    </row>
    <row r="53" spans="1:17" x14ac:dyDescent="0.25">
      <c r="A53" s="24">
        <v>39</v>
      </c>
      <c r="B53" s="25" t="str">
        <f>'[1]План 2022'!$B48</f>
        <v>Центр общ. Здоровья</v>
      </c>
      <c r="C53" s="3">
        <f>'[1]План 2022'!$C48</f>
        <v>0</v>
      </c>
      <c r="D53" s="48">
        <f>'[1]План 2022'!$D48</f>
        <v>0</v>
      </c>
      <c r="E53" s="48">
        <f>'[2]СВОД по МО'!$DP$58</f>
        <v>0</v>
      </c>
      <c r="F53" s="48">
        <f>'[2]СВОД по МО'!$DT$58</f>
        <v>0</v>
      </c>
      <c r="G53" s="4">
        <f>'[3]План 2022'!$C48</f>
        <v>0</v>
      </c>
      <c r="H53" s="39">
        <f>'[3]План 2022'!$D48</f>
        <v>0</v>
      </c>
      <c r="I53" s="5">
        <f t="shared" si="2"/>
        <v>0</v>
      </c>
      <c r="J53" s="5">
        <f t="shared" si="3"/>
        <v>0</v>
      </c>
      <c r="K53" s="6"/>
      <c r="L53" s="6"/>
      <c r="M53" s="6"/>
      <c r="N53" s="6"/>
      <c r="O53" s="6"/>
      <c r="P53" s="58"/>
      <c r="Q53" s="7"/>
    </row>
    <row r="54" spans="1:17" x14ac:dyDescent="0.25">
      <c r="A54" s="24">
        <v>40</v>
      </c>
      <c r="B54" s="25" t="str">
        <f>'[1]План 2022'!$B49</f>
        <v>Камч.невролог.кл-ка</v>
      </c>
      <c r="C54" s="3">
        <f>'[1]План 2022'!$C49</f>
        <v>0</v>
      </c>
      <c r="D54" s="48">
        <f>'[1]План 2022'!$D49</f>
        <v>0</v>
      </c>
      <c r="E54" s="48">
        <f>'[2]СВОД по МО'!$DP$54</f>
        <v>0</v>
      </c>
      <c r="F54" s="48">
        <f>'[2]СВОД по МО'!$DT$54</f>
        <v>0</v>
      </c>
      <c r="G54" s="4">
        <f>'[3]План 2022'!$C49</f>
        <v>0</v>
      </c>
      <c r="H54" s="39">
        <f>'[3]План 2022'!$D49</f>
        <v>0</v>
      </c>
      <c r="I54" s="5">
        <f t="shared" si="2"/>
        <v>0</v>
      </c>
      <c r="J54" s="5">
        <f t="shared" si="3"/>
        <v>0</v>
      </c>
      <c r="K54" s="6"/>
      <c r="L54" s="6"/>
      <c r="M54" s="6"/>
      <c r="N54" s="6"/>
      <c r="O54" s="6"/>
      <c r="P54" s="58"/>
      <c r="Q54" s="7"/>
    </row>
    <row r="55" spans="1:17" x14ac:dyDescent="0.25">
      <c r="A55" s="24">
        <v>41</v>
      </c>
      <c r="B55" s="25" t="str">
        <f>'[1]План 2022'!$B50</f>
        <v>ОРМЕДИУМ</v>
      </c>
      <c r="C55" s="3">
        <f>'[1]План 2022'!$C50</f>
        <v>0</v>
      </c>
      <c r="D55" s="48">
        <f>'[1]План 2022'!$D50</f>
        <v>0</v>
      </c>
      <c r="E55" s="48">
        <f>'[2]СВОД по МО'!$DP$56</f>
        <v>0</v>
      </c>
      <c r="F55" s="48">
        <f>'[2]СВОД по МО'!$DT$56</f>
        <v>0</v>
      </c>
      <c r="G55" s="4">
        <f>'[3]План 2022'!$C50</f>
        <v>0</v>
      </c>
      <c r="H55" s="39">
        <f>'[3]План 2022'!$D50</f>
        <v>0</v>
      </c>
      <c r="I55" s="5">
        <f t="shared" si="2"/>
        <v>0</v>
      </c>
      <c r="J55" s="5">
        <f t="shared" si="3"/>
        <v>0</v>
      </c>
      <c r="K55" s="6"/>
      <c r="L55" s="6"/>
      <c r="M55" s="6"/>
      <c r="N55" s="6"/>
      <c r="O55" s="6"/>
      <c r="P55" s="58"/>
      <c r="Q55" s="7"/>
    </row>
    <row r="56" spans="1:17" x14ac:dyDescent="0.25">
      <c r="A56" s="24">
        <v>42</v>
      </c>
      <c r="B56" s="25" t="str">
        <f>'[1]План 2022'!$B51</f>
        <v>БМК</v>
      </c>
      <c r="C56" s="3">
        <f>'[1]План 2022'!$C51</f>
        <v>0</v>
      </c>
      <c r="D56" s="48">
        <f>'[1]План 2022'!$D51</f>
        <v>0</v>
      </c>
      <c r="E56" s="48">
        <f>'[2]СВОД по МО'!$DP$55</f>
        <v>0</v>
      </c>
      <c r="F56" s="48">
        <f>'[2]СВОД по МО'!$DT$55</f>
        <v>0</v>
      </c>
      <c r="G56" s="4">
        <f>'[3]План 2022'!$C51</f>
        <v>0</v>
      </c>
      <c r="H56" s="39">
        <f>'[3]План 2022'!$D51</f>
        <v>0</v>
      </c>
      <c r="I56" s="5">
        <f t="shared" si="2"/>
        <v>0</v>
      </c>
      <c r="J56" s="5">
        <f t="shared" si="3"/>
        <v>0</v>
      </c>
      <c r="K56" s="6"/>
      <c r="L56" s="6"/>
      <c r="M56" s="6"/>
      <c r="N56" s="6"/>
      <c r="O56" s="6"/>
      <c r="P56" s="58"/>
      <c r="Q56" s="7"/>
    </row>
    <row r="57" spans="1:17" hidden="1" x14ac:dyDescent="0.25">
      <c r="A57" s="24">
        <v>44</v>
      </c>
      <c r="B57" s="25"/>
      <c r="C57" s="3"/>
      <c r="D57" s="48"/>
      <c r="E57" s="48"/>
      <c r="F57" s="48"/>
      <c r="G57" s="4"/>
      <c r="H57" s="39"/>
      <c r="I57" s="5"/>
      <c r="J57" s="5"/>
      <c r="K57" s="6"/>
      <c r="L57" s="6"/>
      <c r="M57" s="6"/>
      <c r="N57" s="6"/>
      <c r="O57" s="6"/>
      <c r="P57" s="58"/>
      <c r="Q57" s="7"/>
    </row>
    <row r="58" spans="1:17" x14ac:dyDescent="0.25">
      <c r="A58" s="24">
        <v>43</v>
      </c>
      <c r="B58" s="25" t="str">
        <f>'[1]План 2022'!$B53</f>
        <v>ЭКО центр</v>
      </c>
      <c r="C58" s="3">
        <f>'[1]План 2022'!$C53</f>
        <v>0</v>
      </c>
      <c r="D58" s="48">
        <f>'[1]План 2022'!$D53</f>
        <v>0</v>
      </c>
      <c r="E58" s="48">
        <f>'[2]СВОД по МО'!$DP$57</f>
        <v>0</v>
      </c>
      <c r="F58" s="48">
        <f>'[2]СВОД по МО'!$DT$57</f>
        <v>0</v>
      </c>
      <c r="G58" s="4">
        <f>'[3]План 2022'!$C53</f>
        <v>0</v>
      </c>
      <c r="H58" s="39">
        <f>'[3]План 2022'!$D53</f>
        <v>0</v>
      </c>
      <c r="I58" s="5">
        <f t="shared" si="2"/>
        <v>0</v>
      </c>
      <c r="J58" s="5">
        <f t="shared" si="3"/>
        <v>0</v>
      </c>
      <c r="K58" s="6"/>
      <c r="L58" s="6"/>
      <c r="M58" s="6"/>
      <c r="N58" s="6"/>
      <c r="O58" s="6"/>
      <c r="P58" s="58"/>
      <c r="Q58" s="7"/>
    </row>
    <row r="59" spans="1:17" x14ac:dyDescent="0.25">
      <c r="A59" s="24">
        <v>44</v>
      </c>
      <c r="B59" s="25" t="str">
        <f>'[1]План 2022'!$B54</f>
        <v>РЖД-Медицина</v>
      </c>
      <c r="C59" s="3">
        <f>'[1]План 2022'!$C54</f>
        <v>0</v>
      </c>
      <c r="D59" s="48">
        <f>'[1]План 2022'!$D54</f>
        <v>0</v>
      </c>
      <c r="E59" s="48">
        <f>'[2]СВОД по МО'!$DP$62</f>
        <v>0</v>
      </c>
      <c r="F59" s="48">
        <f>'[2]СВОД по МО'!$DT$62</f>
        <v>0</v>
      </c>
      <c r="G59" s="4">
        <f>'[3]План 2022'!$C54</f>
        <v>0</v>
      </c>
      <c r="H59" s="39">
        <f>'[3]План 2022'!$D54</f>
        <v>0</v>
      </c>
      <c r="I59" s="5">
        <f t="shared" si="2"/>
        <v>0</v>
      </c>
      <c r="J59" s="5">
        <f t="shared" si="3"/>
        <v>0</v>
      </c>
      <c r="K59" s="6"/>
      <c r="L59" s="6"/>
      <c r="M59" s="6"/>
      <c r="N59" s="6"/>
      <c r="O59" s="6"/>
      <c r="P59" s="58"/>
      <c r="Q59" s="7"/>
    </row>
    <row r="60" spans="1:17" x14ac:dyDescent="0.25">
      <c r="A60" s="24">
        <v>45</v>
      </c>
      <c r="B60" s="25" t="str">
        <f>'[1]План 2022'!$B55</f>
        <v>СПИД</v>
      </c>
      <c r="C60" s="3">
        <f>'[1]План 2022'!$C55</f>
        <v>0</v>
      </c>
      <c r="D60" s="48">
        <f>'[1]План 2022'!$D55</f>
        <v>0</v>
      </c>
      <c r="E60" s="48">
        <f>'[2]СВОД по МО'!$DP$63</f>
        <v>0</v>
      </c>
      <c r="F60" s="48">
        <f>'[2]СВОД по МО'!$DT$63</f>
        <v>0</v>
      </c>
      <c r="G60" s="4">
        <f>'[3]План 2022'!$C55</f>
        <v>0</v>
      </c>
      <c r="H60" s="39">
        <f>'[3]План 2022'!$D55</f>
        <v>0</v>
      </c>
      <c r="I60" s="5">
        <f t="shared" si="2"/>
        <v>0</v>
      </c>
      <c r="J60" s="55">
        <f t="shared" si="3"/>
        <v>0</v>
      </c>
      <c r="K60" s="8"/>
      <c r="L60" s="8"/>
      <c r="M60" s="8"/>
      <c r="N60" s="8"/>
      <c r="O60" s="8"/>
      <c r="P60" s="59"/>
    </row>
    <row r="61" spans="1:17" x14ac:dyDescent="0.25">
      <c r="A61" s="24">
        <v>46</v>
      </c>
      <c r="B61" s="25" t="str">
        <f>'[1]План 2022'!$B56</f>
        <v>ООО "Жемчужина Камчатки"</v>
      </c>
      <c r="C61" s="3">
        <f>'[1]План 2022'!$C56</f>
        <v>0</v>
      </c>
      <c r="D61" s="48">
        <f>'[1]План 2022'!$D56</f>
        <v>0</v>
      </c>
      <c r="E61" s="48">
        <f>'[2]СВОД по МО'!$DP$61</f>
        <v>0</v>
      </c>
      <c r="F61" s="48">
        <f>'[2]СВОД по МО'!$DT$61</f>
        <v>0</v>
      </c>
      <c r="G61" s="4">
        <f>'[3]План 2022'!$C56</f>
        <v>0</v>
      </c>
      <c r="H61" s="39">
        <f>'[3]План 2022'!$D56</f>
        <v>0</v>
      </c>
      <c r="I61" s="5">
        <f t="shared" si="2"/>
        <v>0</v>
      </c>
      <c r="J61" s="55">
        <f t="shared" si="3"/>
        <v>0</v>
      </c>
      <c r="K61" s="8"/>
      <c r="L61" s="8"/>
      <c r="M61" s="8"/>
      <c r="N61" s="8"/>
      <c r="O61" s="8"/>
      <c r="P61" s="59"/>
    </row>
    <row r="62" spans="1:17" x14ac:dyDescent="0.25">
      <c r="A62" s="24">
        <v>47</v>
      </c>
      <c r="B62" s="25" t="str">
        <f>'[1]План 2022'!$B57</f>
        <v>М-Лайн</v>
      </c>
      <c r="C62" s="3">
        <f>'[1]План 2022'!$C57</f>
        <v>0</v>
      </c>
      <c r="D62" s="48">
        <f>'[1]План 2022'!$D57</f>
        <v>0</v>
      </c>
      <c r="E62" s="48">
        <f>'[2]СВОД по МО'!$DP$64</f>
        <v>0</v>
      </c>
      <c r="F62" s="48">
        <f>'[2]СВОД по МО'!$DT$64</f>
        <v>0</v>
      </c>
      <c r="G62" s="4">
        <f>'[3]План 2022'!$C57</f>
        <v>0</v>
      </c>
      <c r="H62" s="39">
        <f>'[3]План 2022'!$D57</f>
        <v>0</v>
      </c>
      <c r="I62" s="5">
        <f t="shared" si="2"/>
        <v>0</v>
      </c>
      <c r="J62" s="55">
        <f t="shared" si="3"/>
        <v>0</v>
      </c>
      <c r="K62" s="8"/>
      <c r="L62" s="8"/>
      <c r="M62" s="8"/>
      <c r="N62" s="8"/>
      <c r="O62" s="8"/>
      <c r="P62" s="59"/>
    </row>
    <row r="63" spans="1:17" x14ac:dyDescent="0.25">
      <c r="A63" s="24">
        <v>48</v>
      </c>
      <c r="B63" s="25" t="str">
        <f>'[1]План 2022'!$B58</f>
        <v>ИМПУЛЬС</v>
      </c>
      <c r="C63" s="3">
        <f>'[1]План 2022'!$C58</f>
        <v>0</v>
      </c>
      <c r="D63" s="48">
        <f>'[1]План 2022'!$D58</f>
        <v>0</v>
      </c>
      <c r="E63" s="48">
        <f>'[2]СВОД по МО'!$DP$59</f>
        <v>0</v>
      </c>
      <c r="F63" s="48">
        <f>'[2]СВОД по МО'!$DT$59</f>
        <v>0</v>
      </c>
      <c r="G63" s="4">
        <f>'[3]План 2022'!$C58</f>
        <v>0</v>
      </c>
      <c r="H63" s="39">
        <f>'[3]План 2022'!$D58</f>
        <v>0</v>
      </c>
      <c r="I63" s="5">
        <f t="shared" si="2"/>
        <v>0</v>
      </c>
      <c r="J63" s="55">
        <f t="shared" si="3"/>
        <v>0</v>
      </c>
      <c r="K63" s="8"/>
      <c r="L63" s="8"/>
      <c r="M63" s="8"/>
      <c r="N63" s="8"/>
      <c r="O63" s="8"/>
      <c r="P63" s="59"/>
    </row>
    <row r="64" spans="1:17" x14ac:dyDescent="0.25">
      <c r="A64" s="24">
        <v>49</v>
      </c>
      <c r="B64" s="25" t="str">
        <f>'[1]План 2022'!$B59</f>
        <v>Нефросовет</v>
      </c>
      <c r="C64" s="3">
        <f>'[1]План 2022'!$C59</f>
        <v>0</v>
      </c>
      <c r="D64" s="48">
        <f>'[1]План 2022'!$D59</f>
        <v>0</v>
      </c>
      <c r="E64" s="48">
        <f>'[2]СВОД по МО'!$DP$65</f>
        <v>0</v>
      </c>
      <c r="F64" s="48">
        <f>'[2]СВОД по МО'!$DT$65</f>
        <v>0</v>
      </c>
      <c r="G64" s="4">
        <f>'[3]План 2022'!$C59</f>
        <v>0</v>
      </c>
      <c r="H64" s="39">
        <f>'[3]План 2022'!$D59</f>
        <v>0</v>
      </c>
      <c r="I64" s="5">
        <f t="shared" si="2"/>
        <v>0</v>
      </c>
      <c r="J64" s="55">
        <f t="shared" si="3"/>
        <v>0</v>
      </c>
      <c r="K64" s="8"/>
      <c r="L64" s="8"/>
      <c r="M64" s="8"/>
      <c r="N64" s="8"/>
      <c r="O64" s="8"/>
      <c r="P64" s="59"/>
    </row>
    <row r="65" spans="1:16" x14ac:dyDescent="0.25">
      <c r="A65" s="24">
        <v>50</v>
      </c>
      <c r="B65" s="25" t="str">
        <f>'[1]План 2022'!$B60</f>
        <v>Тубдиспансер</v>
      </c>
      <c r="C65" s="3">
        <f>'[1]План 2022'!$C60</f>
        <v>0</v>
      </c>
      <c r="D65" s="48">
        <f>'[1]План 2022'!$D60</f>
        <v>0</v>
      </c>
      <c r="E65" s="48">
        <f>'[2]СВОД по МО'!$DP$66</f>
        <v>0</v>
      </c>
      <c r="F65" s="48">
        <f>'[2]СВОД по МО'!$DT$66</f>
        <v>0</v>
      </c>
      <c r="G65" s="4">
        <f>'[3]План 2022'!$C60</f>
        <v>0</v>
      </c>
      <c r="H65" s="39">
        <f>'[3]План 2022'!$D60</f>
        <v>0</v>
      </c>
      <c r="I65" s="5">
        <f t="shared" si="2"/>
        <v>0</v>
      </c>
      <c r="J65" s="55">
        <f t="shared" si="3"/>
        <v>0</v>
      </c>
      <c r="K65" s="8"/>
      <c r="L65" s="8"/>
      <c r="M65" s="8"/>
      <c r="N65" s="8"/>
      <c r="O65" s="8"/>
      <c r="P65" s="59"/>
    </row>
    <row r="66" spans="1:16" x14ac:dyDescent="0.25">
      <c r="A66" s="24">
        <v>51</v>
      </c>
      <c r="B66" s="25" t="str">
        <f>'[1]План 2022'!$B61</f>
        <v>ООО "Юнилаб-Хабаровск"</v>
      </c>
      <c r="C66" s="3">
        <f>'[1]План 2022'!$C61</f>
        <v>0</v>
      </c>
      <c r="D66" s="48">
        <f>'[1]План 2022'!$D61</f>
        <v>0</v>
      </c>
      <c r="E66" s="48">
        <f>'[2]СВОД по МО'!$DP$67</f>
        <v>0</v>
      </c>
      <c r="F66" s="48">
        <f>'[2]СВОД по МО'!$DT$67</f>
        <v>0</v>
      </c>
      <c r="G66" s="4">
        <f>'[3]План 2022'!$C61</f>
        <v>0</v>
      </c>
      <c r="H66" s="39">
        <f>'[3]План 2022'!$D61</f>
        <v>0</v>
      </c>
      <c r="I66" s="5">
        <f t="shared" si="2"/>
        <v>0</v>
      </c>
      <c r="J66" s="55">
        <f t="shared" si="3"/>
        <v>0</v>
      </c>
      <c r="K66" s="152"/>
      <c r="L66" s="152"/>
      <c r="M66" s="152"/>
      <c r="N66" s="152"/>
      <c r="O66" s="152"/>
      <c r="P66" s="153"/>
    </row>
    <row r="67" spans="1:16" x14ac:dyDescent="0.25">
      <c r="A67" s="24">
        <v>52</v>
      </c>
      <c r="B67" s="25" t="str">
        <f>'[1]План 2022'!$B62</f>
        <v>АО "Медицина"</v>
      </c>
      <c r="C67" s="3">
        <f>'[1]План 2022'!$C62</f>
        <v>0</v>
      </c>
      <c r="D67" s="48">
        <f>'[1]План 2022'!$D62</f>
        <v>0</v>
      </c>
      <c r="E67" s="48">
        <f>'[2]СВОД по МО'!$DP$68</f>
        <v>0</v>
      </c>
      <c r="F67" s="48">
        <f>'[2]СВОД по МО'!$DT$68</f>
        <v>0</v>
      </c>
      <c r="G67" s="4">
        <f>'[3]План 2022'!$C62</f>
        <v>0</v>
      </c>
      <c r="H67" s="39">
        <f>'[3]План 2022'!$D62</f>
        <v>0</v>
      </c>
      <c r="I67" s="5">
        <f t="shared" si="2"/>
        <v>0</v>
      </c>
      <c r="J67" s="55">
        <f t="shared" si="3"/>
        <v>0</v>
      </c>
      <c r="K67" s="152"/>
      <c r="L67" s="152"/>
      <c r="M67" s="152"/>
      <c r="N67" s="152"/>
      <c r="O67" s="152"/>
      <c r="P67" s="153"/>
    </row>
    <row r="68" spans="1:16" x14ac:dyDescent="0.25">
      <c r="A68" s="24">
        <v>53</v>
      </c>
      <c r="B68" s="25" t="str">
        <f>'[1]План 2022'!$B63</f>
        <v>ООО "НПФ "Хеликс"</v>
      </c>
      <c r="C68" s="3">
        <f>'[1]План 2022'!$C63</f>
        <v>0</v>
      </c>
      <c r="D68" s="48">
        <f>'[1]План 2022'!$D63</f>
        <v>0</v>
      </c>
      <c r="E68" s="48">
        <f>'[2]СВОД по МО'!$DP$71</f>
        <v>0</v>
      </c>
      <c r="F68" s="48">
        <f>'[2]СВОД по МО'!$DT$71</f>
        <v>0</v>
      </c>
      <c r="G68" s="4">
        <f>'[3]План 2022'!$C63</f>
        <v>0</v>
      </c>
      <c r="H68" s="39">
        <f>'[3]План 2022'!$D63</f>
        <v>0</v>
      </c>
      <c r="I68" s="5">
        <f t="shared" si="2"/>
        <v>0</v>
      </c>
      <c r="J68" s="55">
        <f t="shared" si="3"/>
        <v>0</v>
      </c>
      <c r="K68" s="152"/>
      <c r="L68" s="152"/>
      <c r="M68" s="152"/>
      <c r="N68" s="152"/>
      <c r="O68" s="152"/>
      <c r="P68" s="153"/>
    </row>
    <row r="69" spans="1:16" x14ac:dyDescent="0.25">
      <c r="A69" s="24">
        <v>54</v>
      </c>
      <c r="B69" s="25" t="str">
        <f>'[1]План 2022'!$B64</f>
        <v>ФГБОУ ВО Амурская ГМА Минздрава России</v>
      </c>
      <c r="C69" s="3">
        <f>'[1]План 2022'!$C64</f>
        <v>0</v>
      </c>
      <c r="D69" s="48">
        <f>'[1]План 2022'!$D64</f>
        <v>0</v>
      </c>
      <c r="E69" s="48">
        <f>'[2]СВОД по МО'!$DP$73</f>
        <v>0</v>
      </c>
      <c r="F69" s="48">
        <f>'[2]СВОД по МО'!$DT$73</f>
        <v>0</v>
      </c>
      <c r="G69" s="4">
        <f>'[3]План 2022'!$C64</f>
        <v>0</v>
      </c>
      <c r="H69" s="39">
        <f>'[3]План 2022'!$D64</f>
        <v>0</v>
      </c>
      <c r="I69" s="5">
        <f t="shared" si="2"/>
        <v>0</v>
      </c>
      <c r="J69" s="55">
        <f t="shared" si="3"/>
        <v>0</v>
      </c>
      <c r="K69" s="152"/>
      <c r="L69" s="152"/>
      <c r="M69" s="152"/>
      <c r="N69" s="152"/>
      <c r="O69" s="152"/>
      <c r="P69" s="153"/>
    </row>
    <row r="70" spans="1:16" x14ac:dyDescent="0.25">
      <c r="A70" s="24">
        <v>55</v>
      </c>
      <c r="B70" s="25" t="str">
        <f>'[1]План 2022'!$B65</f>
        <v>ООО "Виталаб"</v>
      </c>
      <c r="C70" s="3">
        <f>'[1]План 2022'!$C65</f>
        <v>0</v>
      </c>
      <c r="D70" s="48">
        <f>'[1]План 2022'!$D65</f>
        <v>0</v>
      </c>
      <c r="E70" s="48">
        <f>'[2]СВОД по МО'!$DP$72</f>
        <v>0</v>
      </c>
      <c r="F70" s="48">
        <f>'[2]СВОД по МО'!$DT$72</f>
        <v>0</v>
      </c>
      <c r="G70" s="4">
        <f>'[3]План 2022'!$C65</f>
        <v>0</v>
      </c>
      <c r="H70" s="39">
        <f>'[3]План 2022'!$D65</f>
        <v>0</v>
      </c>
      <c r="I70" s="5">
        <f t="shared" si="2"/>
        <v>0</v>
      </c>
      <c r="J70" s="55">
        <f t="shared" si="3"/>
        <v>0</v>
      </c>
      <c r="K70" s="152"/>
      <c r="L70" s="152"/>
      <c r="M70" s="152"/>
      <c r="N70" s="152"/>
      <c r="O70" s="152"/>
      <c r="P70" s="153"/>
    </row>
    <row r="71" spans="1:16" x14ac:dyDescent="0.25">
      <c r="A71" s="24">
        <v>56</v>
      </c>
      <c r="B71" s="25" t="str">
        <f>'[1]План 2022'!$B66</f>
        <v>ООО "Эн Джи Си Владивосток"</v>
      </c>
      <c r="C71" s="3">
        <f>'[1]План 2022'!$C66</f>
        <v>0</v>
      </c>
      <c r="D71" s="48">
        <f>'[1]План 2022'!$D66</f>
        <v>0</v>
      </c>
      <c r="E71" s="48">
        <f>'[2]СВОД по МО'!$DP$69</f>
        <v>0</v>
      </c>
      <c r="F71" s="48">
        <f>'[2]СВОД по МО'!$DT$69</f>
        <v>0</v>
      </c>
      <c r="G71" s="4">
        <f>'[3]План 2022'!$C66</f>
        <v>0</v>
      </c>
      <c r="H71" s="39">
        <f>'[3]План 2022'!$D66</f>
        <v>0</v>
      </c>
      <c r="I71" s="5">
        <f t="shared" si="2"/>
        <v>0</v>
      </c>
      <c r="J71" s="55">
        <f t="shared" si="3"/>
        <v>0</v>
      </c>
      <c r="K71" s="152"/>
      <c r="L71" s="152"/>
      <c r="M71" s="152"/>
      <c r="N71" s="152"/>
      <c r="O71" s="152"/>
      <c r="P71" s="153"/>
    </row>
    <row r="72" spans="1:16" x14ac:dyDescent="0.25">
      <c r="A72" s="24">
        <v>57</v>
      </c>
      <c r="B72" s="25" t="str">
        <f>'[1]План 2022'!$B67</f>
        <v>ООО "Хабаровский центр хирургии глаза"</v>
      </c>
      <c r="C72" s="3">
        <f>'[1]План 2022'!$C67</f>
        <v>0</v>
      </c>
      <c r="D72" s="48">
        <f>'[1]План 2022'!$D67</f>
        <v>0</v>
      </c>
      <c r="E72" s="48">
        <f>'[2]СВОД по МО'!$DP$70</f>
        <v>0</v>
      </c>
      <c r="F72" s="48">
        <f>'[2]СВОД по МО'!$DT$70</f>
        <v>0</v>
      </c>
      <c r="G72" s="4">
        <f>'[3]План 2022'!$C67</f>
        <v>0</v>
      </c>
      <c r="H72" s="39">
        <f>'[3]План 2022'!$D67</f>
        <v>0</v>
      </c>
      <c r="I72" s="5">
        <f t="shared" si="2"/>
        <v>0</v>
      </c>
      <c r="J72" s="55">
        <f t="shared" si="3"/>
        <v>0</v>
      </c>
      <c r="K72" s="152"/>
      <c r="L72" s="152"/>
      <c r="M72" s="152"/>
      <c r="N72" s="152"/>
      <c r="O72" s="152"/>
      <c r="P72" s="153"/>
    </row>
    <row r="73" spans="1:16" x14ac:dyDescent="0.25">
      <c r="A73" s="24">
        <v>58</v>
      </c>
      <c r="B73" s="25" t="str">
        <f>'[1]План 2022'!$B68</f>
        <v>ОБУЗ "КО НКЦ им. Г.Е. Островерхова"</v>
      </c>
      <c r="C73" s="3">
        <f>'[1]План 2022'!$C68</f>
        <v>0</v>
      </c>
      <c r="D73" s="48">
        <f>'[1]План 2022'!$D68</f>
        <v>0</v>
      </c>
      <c r="E73" s="48">
        <f>'[2]СВОД по МО'!$DP$74</f>
        <v>0</v>
      </c>
      <c r="F73" s="48">
        <f>'[2]СВОД по МО'!$DT$74</f>
        <v>0</v>
      </c>
      <c r="G73" s="4">
        <f>'[3]План 2022'!$C68</f>
        <v>0</v>
      </c>
      <c r="H73" s="39">
        <f>'[3]План 2022'!$D68</f>
        <v>0</v>
      </c>
      <c r="I73" s="5">
        <f t="shared" si="2"/>
        <v>0</v>
      </c>
      <c r="J73" s="55">
        <f t="shared" si="3"/>
        <v>0</v>
      </c>
      <c r="K73" s="152"/>
      <c r="L73" s="152"/>
      <c r="M73" s="152"/>
      <c r="N73" s="152"/>
      <c r="O73" s="152"/>
      <c r="P73" s="153"/>
    </row>
    <row r="74" spans="1:16" x14ac:dyDescent="0.25">
      <c r="A74" s="64"/>
      <c r="B74" s="65" t="s">
        <v>6</v>
      </c>
      <c r="C74" s="66">
        <f>SUM(C14:C73)</f>
        <v>90030</v>
      </c>
      <c r="D74" s="67">
        <f t="shared" ref="D74:P74" si="4">SUM(D14:D73)</f>
        <v>853605.3</v>
      </c>
      <c r="E74" s="67">
        <f>SUM(E14:E73)</f>
        <v>62214</v>
      </c>
      <c r="F74" s="67">
        <f>SUM(F14:F73)</f>
        <v>710691.60670999996</v>
      </c>
      <c r="G74" s="68">
        <f t="shared" si="4"/>
        <v>90030</v>
      </c>
      <c r="H74" s="69">
        <f t="shared" si="4"/>
        <v>853605.3</v>
      </c>
      <c r="I74" s="70">
        <f t="shared" si="4"/>
        <v>0</v>
      </c>
      <c r="J74" s="70">
        <f t="shared" si="4"/>
        <v>0</v>
      </c>
      <c r="K74" s="71">
        <f t="shared" si="4"/>
        <v>0</v>
      </c>
      <c r="L74" s="71">
        <f t="shared" si="4"/>
        <v>0</v>
      </c>
      <c r="M74" s="71">
        <f t="shared" si="4"/>
        <v>0</v>
      </c>
      <c r="N74" s="71">
        <f t="shared" si="4"/>
        <v>0</v>
      </c>
      <c r="O74" s="71">
        <f t="shared" si="4"/>
        <v>0</v>
      </c>
      <c r="P74" s="72">
        <f t="shared" si="4"/>
        <v>0</v>
      </c>
    </row>
    <row r="76" spans="1:16" ht="15" customHeight="1" x14ac:dyDescent="0.25">
      <c r="A76" s="306" t="s">
        <v>18</v>
      </c>
      <c r="B76" s="307"/>
      <c r="C76" s="73">
        <f>[1]СВОД!$F$20</f>
        <v>90206</v>
      </c>
      <c r="D76" s="73">
        <f>[1]СВОД!$G$20</f>
        <v>868605.3</v>
      </c>
      <c r="E76" s="73"/>
      <c r="F76" s="73"/>
      <c r="G76" s="73">
        <f>[3]СВОД!$F$20</f>
        <v>90206</v>
      </c>
      <c r="H76" s="73">
        <f>[3]СВОД!$G$20</f>
        <v>868605.3</v>
      </c>
      <c r="I76" s="73">
        <f t="shared" ref="I76:J81" si="5">G76-C76</f>
        <v>0</v>
      </c>
      <c r="J76" s="10">
        <f t="shared" si="5"/>
        <v>0</v>
      </c>
    </row>
    <row r="77" spans="1:16" ht="15" customHeight="1" x14ac:dyDescent="0.25">
      <c r="A77" s="233" t="s">
        <v>106</v>
      </c>
      <c r="B77" s="234"/>
      <c r="C77" s="232"/>
      <c r="D77" s="232"/>
      <c r="E77" s="232"/>
      <c r="F77" s="232"/>
      <c r="G77" s="232"/>
      <c r="H77" s="232"/>
      <c r="I77" s="232"/>
      <c r="J77" s="231"/>
    </row>
    <row r="78" spans="1:16" ht="15" customHeight="1" x14ac:dyDescent="0.25">
      <c r="A78" s="277" t="s">
        <v>8</v>
      </c>
      <c r="B78" s="278"/>
      <c r="C78" s="74">
        <f>[1]СВОД!$I$20</f>
        <v>176</v>
      </c>
      <c r="D78" s="74">
        <f>[1]СВОД!$H$20</f>
        <v>15000</v>
      </c>
      <c r="E78" s="74"/>
      <c r="F78" s="74"/>
      <c r="G78" s="74">
        <f>[3]СВОД!$I$20</f>
        <v>176</v>
      </c>
      <c r="H78" s="74">
        <f>[3]СВОД!$H$20</f>
        <v>15000</v>
      </c>
      <c r="I78" s="74">
        <f t="shared" si="5"/>
        <v>0</v>
      </c>
      <c r="J78" s="12">
        <f t="shared" si="5"/>
        <v>0</v>
      </c>
    </row>
    <row r="79" spans="1:16" ht="48.75" customHeight="1" x14ac:dyDescent="0.25">
      <c r="A79" s="277" t="s">
        <v>9</v>
      </c>
      <c r="B79" s="278"/>
      <c r="C79" s="74">
        <f>C76-C78</f>
        <v>90030</v>
      </c>
      <c r="D79" s="74">
        <f>D76-D78</f>
        <v>853605.3</v>
      </c>
      <c r="E79" s="74"/>
      <c r="F79" s="74"/>
      <c r="G79" s="74">
        <f>G76-G78</f>
        <v>90030</v>
      </c>
      <c r="H79" s="74">
        <f>H76-H78</f>
        <v>853605.3</v>
      </c>
      <c r="I79" s="74">
        <f t="shared" si="5"/>
        <v>0</v>
      </c>
      <c r="J79" s="12">
        <f t="shared" si="5"/>
        <v>0</v>
      </c>
    </row>
    <row r="80" spans="1:16" ht="42.75" customHeight="1" x14ac:dyDescent="0.25">
      <c r="A80" s="279" t="s">
        <v>10</v>
      </c>
      <c r="B80" s="280"/>
      <c r="C80" s="75"/>
      <c r="D80" s="75"/>
      <c r="E80" s="75"/>
      <c r="F80" s="75"/>
      <c r="G80" s="75"/>
      <c r="H80" s="75"/>
      <c r="I80" s="75">
        <f t="shared" si="5"/>
        <v>0</v>
      </c>
      <c r="J80" s="14">
        <f t="shared" si="5"/>
        <v>0</v>
      </c>
    </row>
    <row r="81" spans="1:10" ht="15" customHeight="1" x14ac:dyDescent="0.25">
      <c r="A81" s="281" t="s">
        <v>11</v>
      </c>
      <c r="B81" s="282"/>
      <c r="C81" s="76">
        <f>C79+C80</f>
        <v>90030</v>
      </c>
      <c r="D81" s="76">
        <f>D79+D80</f>
        <v>853605.3</v>
      </c>
      <c r="E81" s="76"/>
      <c r="F81" s="76"/>
      <c r="G81" s="76">
        <f>G79+G80</f>
        <v>90030</v>
      </c>
      <c r="H81" s="76">
        <f>H79+H80</f>
        <v>853605.3</v>
      </c>
      <c r="I81" s="76">
        <f t="shared" si="5"/>
        <v>0</v>
      </c>
      <c r="J81" s="16">
        <f t="shared" si="5"/>
        <v>0</v>
      </c>
    </row>
    <row r="82" spans="1:10" x14ac:dyDescent="0.25">
      <c r="E82" s="146">
        <f>'[2]СВОД по МО'!$DP$75-E74</f>
        <v>0</v>
      </c>
      <c r="F82" s="146">
        <f>'[2]СВОД по МО'!$DT$75-F74</f>
        <v>0</v>
      </c>
    </row>
    <row r="84" spans="1:10" ht="13.5" customHeight="1" x14ac:dyDescent="0.25"/>
  </sheetData>
  <mergeCells count="15">
    <mergeCell ref="A79:B79"/>
    <mergeCell ref="A80:B80"/>
    <mergeCell ref="A81:B81"/>
    <mergeCell ref="C8:P11"/>
    <mergeCell ref="C12:D12"/>
    <mergeCell ref="G12:H12"/>
    <mergeCell ref="I12:J12"/>
    <mergeCell ref="K12:L12"/>
    <mergeCell ref="A8:A12"/>
    <mergeCell ref="B8:B12"/>
    <mergeCell ref="M12:N12"/>
    <mergeCell ref="O12:P12"/>
    <mergeCell ref="A76:B76"/>
    <mergeCell ref="A78:B78"/>
    <mergeCell ref="E12:F12"/>
  </mergeCells>
  <pageMargins left="0.7" right="0.7" top="0.75" bottom="0.75" header="0.3" footer="0.3"/>
  <pageSetup paperSize="9" scale="36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35"/>
  </sheetPr>
  <dimension ref="A1:CO85"/>
  <sheetViews>
    <sheetView view="pageBreakPreview" topLeftCell="AJ32" zoomScale="80" zoomScaleNormal="70" zoomScaleSheetLayoutView="80" workbookViewId="0">
      <selection activeCell="AU77" sqref="AU77"/>
    </sheetView>
  </sheetViews>
  <sheetFormatPr defaultColWidth="9.140625" defaultRowHeight="15" x14ac:dyDescent="0.25"/>
  <cols>
    <col min="1" max="1" width="5.140625" style="1" customWidth="1"/>
    <col min="2" max="2" width="25.7109375" style="1" customWidth="1"/>
    <col min="3" max="3" width="10" style="1" customWidth="1"/>
    <col min="4" max="6" width="20" style="1" customWidth="1"/>
    <col min="7" max="7" width="10" style="1" customWidth="1"/>
    <col min="8" max="8" width="18" style="1" customWidth="1"/>
    <col min="9" max="9" width="18.5703125" style="1" customWidth="1"/>
    <col min="10" max="10" width="10" style="1" customWidth="1"/>
    <col min="11" max="11" width="18.7109375" style="1" customWidth="1"/>
    <col min="12" max="12" width="10" style="1" customWidth="1"/>
    <col min="13" max="13" width="17.7109375" style="1" customWidth="1"/>
    <col min="14" max="17" width="10" style="1" customWidth="1"/>
    <col min="18" max="18" width="9.28515625" style="1" customWidth="1"/>
    <col min="19" max="25" width="15.42578125" style="1" customWidth="1"/>
    <col min="26" max="26" width="9.28515625" style="1" customWidth="1"/>
    <col min="27" max="29" width="18.140625" style="1" customWidth="1"/>
    <col min="30" max="30" width="10.85546875" style="1" customWidth="1"/>
    <col min="31" max="33" width="14" style="1" customWidth="1"/>
    <col min="34" max="34" width="15" style="1" customWidth="1"/>
    <col min="35" max="35" width="17" style="1" customWidth="1"/>
    <col min="36" max="36" width="12.85546875" style="1" customWidth="1"/>
    <col min="37" max="37" width="16.5703125" style="1" customWidth="1"/>
    <col min="38" max="38" width="13" style="1" hidden="1" customWidth="1"/>
    <col min="39" max="39" width="16.28515625" style="1" hidden="1" customWidth="1"/>
    <col min="40" max="40" width="9.28515625" style="1" customWidth="1"/>
    <col min="41" max="42" width="13.28515625" style="1" customWidth="1"/>
    <col min="43" max="43" width="16.7109375" style="1" customWidth="1"/>
    <col min="44" max="44" width="9.28515625" style="1" customWidth="1"/>
    <col min="45" max="45" width="15.7109375" style="1" customWidth="1"/>
    <col min="46" max="46" width="9.140625" style="1" customWidth="1"/>
    <col min="47" max="49" width="17.28515625" style="1" customWidth="1"/>
    <col min="50" max="50" width="9.140625" style="1" customWidth="1"/>
    <col min="51" max="51" width="17" style="1" customWidth="1"/>
    <col min="52" max="52" width="9.140625" style="1" customWidth="1"/>
    <col min="53" max="53" width="14.5703125" style="1" customWidth="1"/>
    <col min="54" max="54" width="9.140625" style="1" customWidth="1"/>
    <col min="55" max="57" width="15.5703125" style="1" customWidth="1"/>
    <col min="58" max="58" width="11.5703125" style="1" customWidth="1"/>
    <col min="59" max="59" width="14.85546875" style="1" customWidth="1"/>
    <col min="60" max="60" width="9.140625" style="1" customWidth="1"/>
    <col min="61" max="61" width="15.28515625" style="1" customWidth="1"/>
    <col min="62" max="62" width="9.140625" style="1" customWidth="1"/>
    <col min="63" max="65" width="19.28515625" style="1" customWidth="1"/>
    <col min="66" max="66" width="9.140625" style="1" customWidth="1"/>
    <col min="67" max="67" width="17.5703125" style="1" customWidth="1"/>
    <col min="68" max="68" width="12.42578125" style="1" customWidth="1"/>
    <col min="69" max="69" width="16.5703125" style="1" customWidth="1"/>
    <col min="70" max="70" width="9.140625" style="1" customWidth="1"/>
    <col min="71" max="73" width="14.85546875" style="1" customWidth="1"/>
    <col min="74" max="74" width="13.140625" style="1" customWidth="1"/>
    <col min="75" max="75" width="14.42578125" style="1" customWidth="1"/>
    <col min="76" max="76" width="9.140625" style="1" customWidth="1"/>
    <col min="77" max="77" width="14.85546875" style="1" customWidth="1"/>
    <col min="78" max="78" width="9.140625" style="1" customWidth="1"/>
    <col min="79" max="81" width="18.5703125" style="1" customWidth="1"/>
    <col min="82" max="82" width="9.140625" style="1" customWidth="1"/>
    <col min="83" max="83" width="18.140625" style="1" customWidth="1"/>
    <col min="84" max="84" width="11" style="1" customWidth="1"/>
    <col min="85" max="85" width="16.42578125" style="1" customWidth="1"/>
    <col min="86" max="86" width="13.140625" style="1" customWidth="1"/>
    <col min="87" max="87" width="15.7109375" style="1" customWidth="1"/>
    <col min="88" max="88" width="9.140625" style="1" customWidth="1"/>
    <col min="89" max="89" width="11.5703125" style="1" customWidth="1"/>
    <col min="90" max="90" width="11.28515625" style="1" customWidth="1"/>
    <col min="91" max="91" width="14.42578125" style="1" customWidth="1"/>
    <col min="92" max="16384" width="9.140625" style="1"/>
  </cols>
  <sheetData>
    <row r="1" spans="1:91" x14ac:dyDescent="0.25">
      <c r="Q1" s="96" t="s">
        <v>27</v>
      </c>
      <c r="AS1" s="96" t="s">
        <v>27</v>
      </c>
      <c r="BI1" s="96" t="s">
        <v>27</v>
      </c>
      <c r="BY1" s="96"/>
      <c r="CM1" s="96" t="s">
        <v>27</v>
      </c>
    </row>
    <row r="2" spans="1:91" ht="27.75" customHeight="1" x14ac:dyDescent="0.25">
      <c r="Q2" s="96" t="s">
        <v>28</v>
      </c>
      <c r="AS2" s="96" t="s">
        <v>28</v>
      </c>
      <c r="BI2" s="96" t="s">
        <v>28</v>
      </c>
      <c r="BY2" s="96"/>
      <c r="CM2" s="96" t="s">
        <v>28</v>
      </c>
    </row>
    <row r="3" spans="1:91" ht="13.5" customHeight="1" x14ac:dyDescent="0.25">
      <c r="Q3" s="96" t="s">
        <v>29</v>
      </c>
      <c r="AS3" s="96" t="s">
        <v>29</v>
      </c>
      <c r="BI3" s="96" t="s">
        <v>29</v>
      </c>
      <c r="BY3" s="96"/>
      <c r="CM3" s="96" t="s">
        <v>29</v>
      </c>
    </row>
    <row r="4" spans="1:91" x14ac:dyDescent="0.25">
      <c r="Q4" s="96" t="str">
        <f>'Скорая медицинская помощь'!$P$4</f>
        <v>страхованию от 29.11.2022 года № 8/2022</v>
      </c>
      <c r="AS4" s="96" t="str">
        <f>'Скорая медицинская помощь'!$P$4</f>
        <v>страхованию от 29.11.2022 года № 8/2022</v>
      </c>
      <c r="BI4" s="96" t="str">
        <f>'Скорая медицинская помощь'!$P$4</f>
        <v>страхованию от 29.11.2022 года № 8/2022</v>
      </c>
      <c r="BY4" s="96"/>
      <c r="CM4" s="96" t="str">
        <f>'Скорая медицинская помощь'!$P$4</f>
        <v>страхованию от 29.11.2022 года № 8/2022</v>
      </c>
    </row>
    <row r="6" spans="1:91" x14ac:dyDescent="0.25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</row>
    <row r="7" spans="1:91" ht="12" customHeight="1" x14ac:dyDescent="0.25">
      <c r="BQ7" s="146"/>
      <c r="BT7" s="146"/>
      <c r="BU7" s="146">
        <f>BT7+BQ48</f>
        <v>600</v>
      </c>
      <c r="BV7" s="146">
        <f>[3]СВОД!$N$32-BU7</f>
        <v>-600</v>
      </c>
    </row>
    <row r="8" spans="1:91" ht="12.75" customHeight="1" x14ac:dyDescent="0.25">
      <c r="A8" s="299" t="s">
        <v>0</v>
      </c>
      <c r="B8" s="302" t="s">
        <v>1</v>
      </c>
      <c r="C8" s="338" t="s">
        <v>2</v>
      </c>
      <c r="D8" s="339"/>
      <c r="E8" s="339"/>
      <c r="F8" s="339"/>
      <c r="G8" s="339"/>
      <c r="H8" s="339"/>
      <c r="I8" s="339"/>
      <c r="J8" s="339"/>
      <c r="K8" s="339"/>
      <c r="L8" s="339"/>
      <c r="M8" s="339"/>
      <c r="N8" s="339"/>
      <c r="O8" s="339"/>
      <c r="P8" s="339"/>
      <c r="Q8" s="339"/>
      <c r="R8" s="338" t="s">
        <v>2</v>
      </c>
      <c r="S8" s="339"/>
      <c r="T8" s="339"/>
      <c r="U8" s="339"/>
      <c r="V8" s="339"/>
      <c r="W8" s="339"/>
      <c r="X8" s="339"/>
      <c r="Y8" s="339"/>
      <c r="Z8" s="339"/>
      <c r="AA8" s="339"/>
      <c r="AB8" s="339"/>
      <c r="AC8" s="339"/>
      <c r="AD8" s="339"/>
      <c r="AE8" s="339"/>
      <c r="AF8" s="339"/>
      <c r="AG8" s="339"/>
      <c r="AH8" s="339"/>
      <c r="AI8" s="339"/>
      <c r="AJ8" s="339"/>
      <c r="AK8" s="339"/>
      <c r="AL8" s="339"/>
      <c r="AM8" s="339"/>
      <c r="AN8" s="339"/>
      <c r="AO8" s="339"/>
      <c r="AP8" s="339"/>
      <c r="AQ8" s="339"/>
      <c r="AR8" s="339"/>
      <c r="AS8" s="344"/>
      <c r="AT8" s="338" t="s">
        <v>2</v>
      </c>
      <c r="AU8" s="339"/>
      <c r="AV8" s="339"/>
      <c r="AW8" s="339"/>
      <c r="AX8" s="339"/>
      <c r="AY8" s="339"/>
      <c r="AZ8" s="339"/>
      <c r="BA8" s="339"/>
      <c r="BB8" s="339"/>
      <c r="BC8" s="339"/>
      <c r="BD8" s="339"/>
      <c r="BE8" s="339"/>
      <c r="BF8" s="339"/>
      <c r="BG8" s="339"/>
      <c r="BH8" s="339"/>
      <c r="BI8" s="344"/>
      <c r="BJ8" s="338" t="s">
        <v>2</v>
      </c>
      <c r="BK8" s="339"/>
      <c r="BL8" s="339"/>
      <c r="BM8" s="339"/>
      <c r="BN8" s="339"/>
      <c r="BO8" s="339"/>
      <c r="BP8" s="339"/>
      <c r="BQ8" s="339"/>
      <c r="BR8" s="339"/>
      <c r="BS8" s="339"/>
      <c r="BT8" s="339"/>
      <c r="BU8" s="339"/>
      <c r="BV8" s="339"/>
      <c r="BW8" s="339"/>
      <c r="BX8" s="339"/>
      <c r="BY8" s="344"/>
      <c r="BZ8" s="338" t="s">
        <v>2</v>
      </c>
      <c r="CA8" s="339"/>
      <c r="CB8" s="339"/>
      <c r="CC8" s="339"/>
      <c r="CD8" s="339"/>
      <c r="CE8" s="339"/>
      <c r="CF8" s="339"/>
      <c r="CG8" s="339"/>
      <c r="CH8" s="339"/>
      <c r="CI8" s="339"/>
      <c r="CJ8" s="339"/>
      <c r="CK8" s="339"/>
      <c r="CL8" s="339"/>
      <c r="CM8" s="344"/>
    </row>
    <row r="9" spans="1:91" ht="13.5" customHeight="1" x14ac:dyDescent="0.25">
      <c r="A9" s="300"/>
      <c r="B9" s="303"/>
      <c r="C9" s="340"/>
      <c r="D9" s="341"/>
      <c r="E9" s="341"/>
      <c r="F9" s="341"/>
      <c r="G9" s="341"/>
      <c r="H9" s="341"/>
      <c r="I9" s="341"/>
      <c r="J9" s="341"/>
      <c r="K9" s="341"/>
      <c r="L9" s="341"/>
      <c r="M9" s="341"/>
      <c r="N9" s="341"/>
      <c r="O9" s="341"/>
      <c r="P9" s="341"/>
      <c r="Q9" s="341"/>
      <c r="R9" s="340"/>
      <c r="S9" s="341"/>
      <c r="T9" s="341"/>
      <c r="U9" s="341"/>
      <c r="V9" s="341"/>
      <c r="W9" s="341"/>
      <c r="X9" s="341"/>
      <c r="Y9" s="341"/>
      <c r="Z9" s="341"/>
      <c r="AA9" s="341"/>
      <c r="AB9" s="341"/>
      <c r="AC9" s="341"/>
      <c r="AD9" s="341"/>
      <c r="AE9" s="341"/>
      <c r="AF9" s="341"/>
      <c r="AG9" s="341"/>
      <c r="AH9" s="341"/>
      <c r="AI9" s="341"/>
      <c r="AJ9" s="341"/>
      <c r="AK9" s="341"/>
      <c r="AL9" s="341"/>
      <c r="AM9" s="341"/>
      <c r="AN9" s="341"/>
      <c r="AO9" s="341"/>
      <c r="AP9" s="341"/>
      <c r="AQ9" s="341"/>
      <c r="AR9" s="341"/>
      <c r="AS9" s="345"/>
      <c r="AT9" s="340"/>
      <c r="AU9" s="341"/>
      <c r="AV9" s="341"/>
      <c r="AW9" s="341"/>
      <c r="AX9" s="341"/>
      <c r="AY9" s="341"/>
      <c r="AZ9" s="341"/>
      <c r="BA9" s="341"/>
      <c r="BB9" s="341"/>
      <c r="BC9" s="341"/>
      <c r="BD9" s="341"/>
      <c r="BE9" s="341"/>
      <c r="BF9" s="341"/>
      <c r="BG9" s="341"/>
      <c r="BH9" s="341"/>
      <c r="BI9" s="345"/>
      <c r="BJ9" s="340"/>
      <c r="BK9" s="341"/>
      <c r="BL9" s="341"/>
      <c r="BM9" s="341"/>
      <c r="BN9" s="341"/>
      <c r="BO9" s="341"/>
      <c r="BP9" s="341"/>
      <c r="BQ9" s="341"/>
      <c r="BR9" s="341"/>
      <c r="BS9" s="341"/>
      <c r="BT9" s="341"/>
      <c r="BU9" s="341"/>
      <c r="BV9" s="341"/>
      <c r="BW9" s="341"/>
      <c r="BX9" s="341"/>
      <c r="BY9" s="345"/>
      <c r="BZ9" s="340"/>
      <c r="CA9" s="341"/>
      <c r="CB9" s="341"/>
      <c r="CC9" s="341"/>
      <c r="CD9" s="341"/>
      <c r="CE9" s="341"/>
      <c r="CF9" s="341"/>
      <c r="CG9" s="341"/>
      <c r="CH9" s="341"/>
      <c r="CI9" s="341"/>
      <c r="CJ9" s="341"/>
      <c r="CK9" s="341"/>
      <c r="CL9" s="341"/>
      <c r="CM9" s="345"/>
    </row>
    <row r="10" spans="1:91" ht="12" customHeight="1" x14ac:dyDescent="0.25">
      <c r="A10" s="300"/>
      <c r="B10" s="303"/>
      <c r="C10" s="342"/>
      <c r="D10" s="343"/>
      <c r="E10" s="343"/>
      <c r="F10" s="343"/>
      <c r="G10" s="343"/>
      <c r="H10" s="343"/>
      <c r="I10" s="343"/>
      <c r="J10" s="343"/>
      <c r="K10" s="343"/>
      <c r="L10" s="343"/>
      <c r="M10" s="343"/>
      <c r="N10" s="343"/>
      <c r="O10" s="343"/>
      <c r="P10" s="343"/>
      <c r="Q10" s="343"/>
      <c r="R10" s="346"/>
      <c r="S10" s="347"/>
      <c r="T10" s="347"/>
      <c r="U10" s="347"/>
      <c r="V10" s="347"/>
      <c r="W10" s="347"/>
      <c r="X10" s="347"/>
      <c r="Y10" s="347"/>
      <c r="Z10" s="347"/>
      <c r="AA10" s="347"/>
      <c r="AB10" s="347"/>
      <c r="AC10" s="347"/>
      <c r="AD10" s="347"/>
      <c r="AE10" s="347"/>
      <c r="AF10" s="347"/>
      <c r="AG10" s="347"/>
      <c r="AH10" s="347"/>
      <c r="AI10" s="347"/>
      <c r="AJ10" s="347"/>
      <c r="AK10" s="347"/>
      <c r="AL10" s="347"/>
      <c r="AM10" s="347"/>
      <c r="AN10" s="347"/>
      <c r="AO10" s="347"/>
      <c r="AP10" s="347"/>
      <c r="AQ10" s="347"/>
      <c r="AR10" s="347"/>
      <c r="AS10" s="348"/>
      <c r="AT10" s="346"/>
      <c r="AU10" s="347"/>
      <c r="AV10" s="347"/>
      <c r="AW10" s="347"/>
      <c r="AX10" s="347"/>
      <c r="AY10" s="347"/>
      <c r="AZ10" s="347"/>
      <c r="BA10" s="347"/>
      <c r="BB10" s="347"/>
      <c r="BC10" s="347"/>
      <c r="BD10" s="347"/>
      <c r="BE10" s="347"/>
      <c r="BF10" s="347"/>
      <c r="BG10" s="347"/>
      <c r="BH10" s="347"/>
      <c r="BI10" s="348"/>
      <c r="BJ10" s="346"/>
      <c r="BK10" s="347"/>
      <c r="BL10" s="347"/>
      <c r="BM10" s="347"/>
      <c r="BN10" s="347"/>
      <c r="BO10" s="347"/>
      <c r="BP10" s="347"/>
      <c r="BQ10" s="347"/>
      <c r="BR10" s="347"/>
      <c r="BS10" s="347"/>
      <c r="BT10" s="347"/>
      <c r="BU10" s="347"/>
      <c r="BV10" s="347"/>
      <c r="BW10" s="347"/>
      <c r="BX10" s="347"/>
      <c r="BY10" s="348"/>
      <c r="BZ10" s="346"/>
      <c r="CA10" s="347"/>
      <c r="CB10" s="347"/>
      <c r="CC10" s="347"/>
      <c r="CD10" s="347"/>
      <c r="CE10" s="347"/>
      <c r="CF10" s="347"/>
      <c r="CG10" s="347"/>
      <c r="CH10" s="347"/>
      <c r="CI10" s="347"/>
      <c r="CJ10" s="347"/>
      <c r="CK10" s="347"/>
      <c r="CL10" s="347"/>
      <c r="CM10" s="348"/>
    </row>
    <row r="11" spans="1:91" ht="18.75" customHeight="1" x14ac:dyDescent="0.25">
      <c r="A11" s="300"/>
      <c r="B11" s="303"/>
      <c r="C11" s="331" t="s">
        <v>19</v>
      </c>
      <c r="D11" s="332"/>
      <c r="E11" s="332"/>
      <c r="F11" s="332"/>
      <c r="G11" s="332"/>
      <c r="H11" s="332"/>
      <c r="I11" s="332"/>
      <c r="J11" s="332"/>
      <c r="K11" s="332"/>
      <c r="L11" s="332"/>
      <c r="M11" s="332"/>
      <c r="N11" s="332"/>
      <c r="O11" s="332"/>
      <c r="P11" s="332"/>
      <c r="Q11" s="333"/>
      <c r="R11" s="334" t="s">
        <v>20</v>
      </c>
      <c r="S11" s="335"/>
      <c r="T11" s="335"/>
      <c r="U11" s="335"/>
      <c r="V11" s="335"/>
      <c r="W11" s="335"/>
      <c r="X11" s="335"/>
      <c r="Y11" s="335"/>
      <c r="Z11" s="335"/>
      <c r="AA11" s="335"/>
      <c r="AB11" s="335"/>
      <c r="AC11" s="335"/>
      <c r="AD11" s="335"/>
      <c r="AE11" s="335"/>
      <c r="AF11" s="335"/>
      <c r="AG11" s="335"/>
      <c r="AH11" s="335"/>
      <c r="AI11" s="335"/>
      <c r="AJ11" s="335"/>
      <c r="AK11" s="335"/>
      <c r="AL11" s="335"/>
      <c r="AM11" s="335"/>
      <c r="AN11" s="335"/>
      <c r="AO11" s="335"/>
      <c r="AP11" s="335"/>
      <c r="AQ11" s="335"/>
      <c r="AR11" s="335"/>
      <c r="AS11" s="336"/>
      <c r="AT11" s="351" t="s">
        <v>21</v>
      </c>
      <c r="AU11" s="352"/>
      <c r="AV11" s="352"/>
      <c r="AW11" s="352"/>
      <c r="AX11" s="352"/>
      <c r="AY11" s="352"/>
      <c r="AZ11" s="352"/>
      <c r="BA11" s="352"/>
      <c r="BB11" s="352"/>
      <c r="BC11" s="352"/>
      <c r="BD11" s="352"/>
      <c r="BE11" s="352"/>
      <c r="BF11" s="352"/>
      <c r="BG11" s="352"/>
      <c r="BH11" s="352"/>
      <c r="BI11" s="353"/>
      <c r="BJ11" s="351" t="s">
        <v>22</v>
      </c>
      <c r="BK11" s="352"/>
      <c r="BL11" s="352"/>
      <c r="BM11" s="352"/>
      <c r="BN11" s="352"/>
      <c r="BO11" s="352"/>
      <c r="BP11" s="352"/>
      <c r="BQ11" s="352"/>
      <c r="BR11" s="352"/>
      <c r="BS11" s="352"/>
      <c r="BT11" s="352"/>
      <c r="BU11" s="352"/>
      <c r="BV11" s="352"/>
      <c r="BW11" s="352"/>
      <c r="BX11" s="352"/>
      <c r="BY11" s="353"/>
      <c r="BZ11" s="351" t="s">
        <v>23</v>
      </c>
      <c r="CA11" s="352"/>
      <c r="CB11" s="352"/>
      <c r="CC11" s="352"/>
      <c r="CD11" s="352"/>
      <c r="CE11" s="352"/>
      <c r="CF11" s="352"/>
      <c r="CG11" s="352"/>
      <c r="CH11" s="352"/>
      <c r="CI11" s="352"/>
      <c r="CJ11" s="352"/>
      <c r="CK11" s="352"/>
      <c r="CL11" s="352"/>
      <c r="CM11" s="353"/>
    </row>
    <row r="12" spans="1:91" s="2" customFormat="1" ht="162" customHeight="1" x14ac:dyDescent="0.25">
      <c r="A12" s="300"/>
      <c r="B12" s="303"/>
      <c r="C12" s="337" t="str">
        <f>'Скорая медицинская помощь'!$C$12</f>
        <v>Утвержденное плановое задание в соответствии с заседанием Комиссии 6/2022</v>
      </c>
      <c r="D12" s="326"/>
      <c r="E12" s="321" t="str">
        <f>'Скорая медицинская помощь'!$E$12:$F$12</f>
        <v>Принято к оплате оказанной медицинской помощи за 10 месяцев 2022 года</v>
      </c>
      <c r="F12" s="322"/>
      <c r="G12" s="326" t="str">
        <f>'Скорая медицинская помощь'!$G$12</f>
        <v>Проект планового задания для заседания Комиссии 8/2022</v>
      </c>
      <c r="H12" s="326"/>
      <c r="I12" s="175" t="s">
        <v>44</v>
      </c>
      <c r="J12" s="327" t="str">
        <f>'Скорая медицинская помощь'!$I$12</f>
        <v>Внесенные в проект планового задания изменения в соответствии с заседанием Комиссии 8/2022</v>
      </c>
      <c r="K12" s="328"/>
      <c r="L12" s="309" t="s">
        <v>12</v>
      </c>
      <c r="M12" s="309"/>
      <c r="N12" s="309" t="s">
        <v>45</v>
      </c>
      <c r="O12" s="309"/>
      <c r="P12" s="309" t="s">
        <v>14</v>
      </c>
      <c r="Q12" s="310"/>
      <c r="R12" s="349" t="str">
        <f>'Скорая медицинская помощь'!$C$12</f>
        <v>Утвержденное плановое задание в соответствии с заседанием Комиссии 6/2022</v>
      </c>
      <c r="S12" s="350"/>
      <c r="T12" s="319" t="s">
        <v>42</v>
      </c>
      <c r="U12" s="320"/>
      <c r="V12" s="321" t="str">
        <f>'Скорая медицинская помощь'!$E$12</f>
        <v>Принято к оплате оказанной медицинской помощи за 10 месяцев 2022 года</v>
      </c>
      <c r="W12" s="322"/>
      <c r="X12" s="319" t="s">
        <v>42</v>
      </c>
      <c r="Y12" s="320"/>
      <c r="Z12" s="349" t="str">
        <f>'Скорая медицинская помощь'!$G$12</f>
        <v>Проект планового задания для заседания Комиссии 8/2022</v>
      </c>
      <c r="AA12" s="350"/>
      <c r="AB12" s="319" t="s">
        <v>42</v>
      </c>
      <c r="AC12" s="320"/>
      <c r="AD12" s="324" t="str">
        <f>'Скорая медицинская помощь'!$I$12</f>
        <v>Внесенные в проект планового задания изменения в соответствии с заседанием Комиссии 8/2022</v>
      </c>
      <c r="AE12" s="325"/>
      <c r="AF12" s="324" t="s">
        <v>42</v>
      </c>
      <c r="AG12" s="325"/>
      <c r="AH12" s="311" t="s">
        <v>12</v>
      </c>
      <c r="AI12" s="312"/>
      <c r="AJ12" s="311" t="s">
        <v>43</v>
      </c>
      <c r="AK12" s="312"/>
      <c r="AL12" s="319" t="s">
        <v>42</v>
      </c>
      <c r="AM12" s="320"/>
      <c r="AN12" s="313" t="s">
        <v>13</v>
      </c>
      <c r="AO12" s="314"/>
      <c r="AP12" s="319" t="s">
        <v>42</v>
      </c>
      <c r="AQ12" s="320"/>
      <c r="AR12" s="313" t="s">
        <v>14</v>
      </c>
      <c r="AS12" s="317"/>
      <c r="AT12" s="318" t="str">
        <f>'Скорая медицинская помощь'!$C$12</f>
        <v>Утвержденное плановое задание в соответствии с заседанием Комиссии 6/2022</v>
      </c>
      <c r="AU12" s="308"/>
      <c r="AV12" s="321" t="str">
        <f>'Скорая медицинская помощь'!$E$12</f>
        <v>Принято к оплате оказанной медицинской помощи за 10 месяцев 2022 года</v>
      </c>
      <c r="AW12" s="322"/>
      <c r="AX12" s="308" t="str">
        <f>'Скорая медицинская помощь'!$G$12</f>
        <v>Проект планового задания для заседания Комиссии 8/2022</v>
      </c>
      <c r="AY12" s="308"/>
      <c r="AZ12" s="354" t="str">
        <f>'Скорая медицинская помощь'!$I$12</f>
        <v>Внесенные в проект планового задания изменения в соответствии с заседанием Комиссии 8/2022</v>
      </c>
      <c r="BA12" s="355"/>
      <c r="BB12" s="329" t="s">
        <v>12</v>
      </c>
      <c r="BC12" s="329"/>
      <c r="BD12" s="323" t="s">
        <v>13</v>
      </c>
      <c r="BE12" s="323"/>
      <c r="BF12" s="329" t="s">
        <v>45</v>
      </c>
      <c r="BG12" s="329"/>
      <c r="BH12" s="329" t="s">
        <v>14</v>
      </c>
      <c r="BI12" s="329"/>
      <c r="BJ12" s="357" t="str">
        <f>'Скорая медицинская помощь'!$C$12</f>
        <v>Утвержденное плановое задание в соответствии с заседанием Комиссии 6/2022</v>
      </c>
      <c r="BK12" s="330"/>
      <c r="BL12" s="321" t="str">
        <f>'Скорая медицинская помощь'!$E$12</f>
        <v>Принято к оплате оказанной медицинской помощи за 10 месяцев 2022 года</v>
      </c>
      <c r="BM12" s="322"/>
      <c r="BN12" s="330" t="str">
        <f>'Скорая медицинская помощь'!$G$12</f>
        <v>Проект планового задания для заседания Комиссии 8/2022</v>
      </c>
      <c r="BO12" s="330"/>
      <c r="BP12" s="315" t="str">
        <f>'Скорая медицинская помощь'!$I$12</f>
        <v>Внесенные в проект планового задания изменения в соответствии с заседанием Комиссии 8/2022</v>
      </c>
      <c r="BQ12" s="316"/>
      <c r="BR12" s="323" t="s">
        <v>12</v>
      </c>
      <c r="BS12" s="323"/>
      <c r="BT12" s="323" t="s">
        <v>13</v>
      </c>
      <c r="BU12" s="323"/>
      <c r="BV12" s="323" t="s">
        <v>45</v>
      </c>
      <c r="BW12" s="323"/>
      <c r="BX12" s="323" t="s">
        <v>14</v>
      </c>
      <c r="BY12" s="356"/>
      <c r="BZ12" s="357" t="str">
        <f>'Скорая медицинская помощь'!$C$12</f>
        <v>Утвержденное плановое задание в соответствии с заседанием Комиссии 6/2022</v>
      </c>
      <c r="CA12" s="330"/>
      <c r="CB12" s="321" t="str">
        <f>'Скорая медицинская помощь'!$E$12</f>
        <v>Принято к оплате оказанной медицинской помощи за 10 месяцев 2022 года</v>
      </c>
      <c r="CC12" s="322"/>
      <c r="CD12" s="330" t="str">
        <f>'Скорая медицинская помощь'!$G$12</f>
        <v>Проект планового задания для заседания Комиссии 8/2022</v>
      </c>
      <c r="CE12" s="330"/>
      <c r="CF12" s="315" t="str">
        <f>'Скорая медицинская помощь'!$I$12</f>
        <v>Внесенные в проект планового задания изменения в соответствии с заседанием Комиссии 8/2022</v>
      </c>
      <c r="CG12" s="316"/>
      <c r="CH12" s="323" t="s">
        <v>12</v>
      </c>
      <c r="CI12" s="323"/>
      <c r="CJ12" s="323" t="s">
        <v>45</v>
      </c>
      <c r="CK12" s="323"/>
      <c r="CL12" s="323" t="s">
        <v>14</v>
      </c>
      <c r="CM12" s="356"/>
    </row>
    <row r="13" spans="1:91" s="2" customFormat="1" ht="38.25" customHeight="1" x14ac:dyDescent="0.25">
      <c r="A13" s="80"/>
      <c r="B13" s="81"/>
      <c r="C13" s="82" t="s">
        <v>16</v>
      </c>
      <c r="D13" s="83" t="s">
        <v>17</v>
      </c>
      <c r="E13" s="82" t="s">
        <v>16</v>
      </c>
      <c r="F13" s="83" t="s">
        <v>17</v>
      </c>
      <c r="G13" s="83" t="s">
        <v>16</v>
      </c>
      <c r="H13" s="83" t="s">
        <v>17</v>
      </c>
      <c r="I13" s="83" t="s">
        <v>17</v>
      </c>
      <c r="J13" s="84" t="s">
        <v>16</v>
      </c>
      <c r="K13" s="84" t="s">
        <v>17</v>
      </c>
      <c r="L13" s="83" t="s">
        <v>16</v>
      </c>
      <c r="M13" s="83" t="s">
        <v>17</v>
      </c>
      <c r="N13" s="83" t="s">
        <v>16</v>
      </c>
      <c r="O13" s="83" t="s">
        <v>17</v>
      </c>
      <c r="P13" s="83" t="s">
        <v>16</v>
      </c>
      <c r="Q13" s="167" t="s">
        <v>17</v>
      </c>
      <c r="R13" s="82" t="s">
        <v>16</v>
      </c>
      <c r="S13" s="83" t="s">
        <v>17</v>
      </c>
      <c r="T13" s="83" t="s">
        <v>16</v>
      </c>
      <c r="U13" s="85" t="s">
        <v>17</v>
      </c>
      <c r="V13" s="82" t="s">
        <v>16</v>
      </c>
      <c r="W13" s="83" t="s">
        <v>17</v>
      </c>
      <c r="X13" s="82" t="s">
        <v>16</v>
      </c>
      <c r="Y13" s="83" t="s">
        <v>17</v>
      </c>
      <c r="Z13" s="82" t="s">
        <v>16</v>
      </c>
      <c r="AA13" s="83" t="s">
        <v>17</v>
      </c>
      <c r="AB13" s="83" t="s">
        <v>16</v>
      </c>
      <c r="AC13" s="85" t="s">
        <v>17</v>
      </c>
      <c r="AD13" s="171" t="s">
        <v>16</v>
      </c>
      <c r="AE13" s="172" t="s">
        <v>17</v>
      </c>
      <c r="AF13" s="171" t="s">
        <v>16</v>
      </c>
      <c r="AG13" s="172" t="s">
        <v>17</v>
      </c>
      <c r="AH13" s="86" t="s">
        <v>16</v>
      </c>
      <c r="AI13" s="167" t="s">
        <v>17</v>
      </c>
      <c r="AJ13" s="82" t="s">
        <v>16</v>
      </c>
      <c r="AK13" s="83" t="s">
        <v>17</v>
      </c>
      <c r="AL13" s="83" t="s">
        <v>16</v>
      </c>
      <c r="AM13" s="85" t="s">
        <v>17</v>
      </c>
      <c r="AN13" s="82" t="s">
        <v>16</v>
      </c>
      <c r="AO13" s="83" t="s">
        <v>17</v>
      </c>
      <c r="AP13" s="83" t="s">
        <v>16</v>
      </c>
      <c r="AQ13" s="85" t="s">
        <v>17</v>
      </c>
      <c r="AR13" s="82" t="s">
        <v>16</v>
      </c>
      <c r="AS13" s="85" t="s">
        <v>17</v>
      </c>
      <c r="AT13" s="82" t="s">
        <v>16</v>
      </c>
      <c r="AU13" s="83" t="s">
        <v>17</v>
      </c>
      <c r="AV13" s="82" t="s">
        <v>16</v>
      </c>
      <c r="AW13" s="83" t="s">
        <v>17</v>
      </c>
      <c r="AX13" s="83" t="s">
        <v>16</v>
      </c>
      <c r="AY13" s="83" t="s">
        <v>17</v>
      </c>
      <c r="AZ13" s="84" t="s">
        <v>16</v>
      </c>
      <c r="BA13" s="84" t="s">
        <v>17</v>
      </c>
      <c r="BB13" s="83" t="s">
        <v>16</v>
      </c>
      <c r="BC13" s="83" t="s">
        <v>17</v>
      </c>
      <c r="BD13" s="83" t="s">
        <v>16</v>
      </c>
      <c r="BE13" s="83" t="s">
        <v>17</v>
      </c>
      <c r="BF13" s="83" t="s">
        <v>16</v>
      </c>
      <c r="BG13" s="83" t="s">
        <v>17</v>
      </c>
      <c r="BH13" s="83" t="s">
        <v>16</v>
      </c>
      <c r="BI13" s="85" t="s">
        <v>17</v>
      </c>
      <c r="BJ13" s="86" t="s">
        <v>16</v>
      </c>
      <c r="BK13" s="239" t="s">
        <v>17</v>
      </c>
      <c r="BL13" s="240" t="s">
        <v>16</v>
      </c>
      <c r="BM13" s="239" t="s">
        <v>17</v>
      </c>
      <c r="BN13" s="83" t="s">
        <v>16</v>
      </c>
      <c r="BO13" s="83" t="s">
        <v>17</v>
      </c>
      <c r="BP13" s="84" t="s">
        <v>16</v>
      </c>
      <c r="BQ13" s="84" t="s">
        <v>17</v>
      </c>
      <c r="BR13" s="83" t="s">
        <v>16</v>
      </c>
      <c r="BS13" s="83" t="s">
        <v>17</v>
      </c>
      <c r="BT13" s="83" t="s">
        <v>16</v>
      </c>
      <c r="BU13" s="83" t="s">
        <v>17</v>
      </c>
      <c r="BV13" s="83" t="s">
        <v>16</v>
      </c>
      <c r="BW13" s="83" t="s">
        <v>17</v>
      </c>
      <c r="BX13" s="83" t="s">
        <v>16</v>
      </c>
      <c r="BY13" s="83" t="s">
        <v>17</v>
      </c>
      <c r="BZ13" s="83" t="s">
        <v>16</v>
      </c>
      <c r="CA13" s="83" t="s">
        <v>17</v>
      </c>
      <c r="CB13" s="82" t="s">
        <v>16</v>
      </c>
      <c r="CC13" s="238" t="s">
        <v>17</v>
      </c>
      <c r="CD13" s="83" t="s">
        <v>16</v>
      </c>
      <c r="CE13" s="83" t="s">
        <v>17</v>
      </c>
      <c r="CF13" s="84" t="s">
        <v>16</v>
      </c>
      <c r="CG13" s="84" t="s">
        <v>17</v>
      </c>
      <c r="CH13" s="83" t="s">
        <v>16</v>
      </c>
      <c r="CI13" s="83" t="s">
        <v>17</v>
      </c>
      <c r="CJ13" s="83" t="s">
        <v>16</v>
      </c>
      <c r="CK13" s="83" t="s">
        <v>17</v>
      </c>
      <c r="CL13" s="83" t="s">
        <v>16</v>
      </c>
      <c r="CM13" s="85" t="s">
        <v>17</v>
      </c>
    </row>
    <row r="14" spans="1:91" x14ac:dyDescent="0.25">
      <c r="A14" s="78">
        <v>1</v>
      </c>
      <c r="B14" s="25" t="str">
        <f>'[1]План 2022'!$B9</f>
        <v>ККБ Лукашевского</v>
      </c>
      <c r="C14" s="79">
        <f>'[1]План 2022'!$E9</f>
        <v>0</v>
      </c>
      <c r="D14" s="91">
        <f>'[1]План 2022'!$F9</f>
        <v>0</v>
      </c>
      <c r="E14" s="48">
        <f>'[2]СВОД по МО'!$EE$16</f>
        <v>0</v>
      </c>
      <c r="F14" s="48">
        <f>'[2]СВОД по МО'!$EF$16</f>
        <v>0</v>
      </c>
      <c r="G14" s="79">
        <f>'[3]План 2022'!$E9</f>
        <v>0</v>
      </c>
      <c r="H14" s="91">
        <f>'[3]План 2022'!$F9</f>
        <v>0</v>
      </c>
      <c r="I14" s="91">
        <f>'[3]План 2022'!$G9</f>
        <v>0</v>
      </c>
      <c r="J14" s="55">
        <f t="shared" ref="J14:J45" si="0">G14-C14</f>
        <v>0</v>
      </c>
      <c r="K14" s="87">
        <f t="shared" ref="K14:K45" si="1">H14-D14</f>
        <v>0</v>
      </c>
      <c r="L14" s="6"/>
      <c r="M14" s="42"/>
      <c r="N14" s="6"/>
      <c r="O14" s="42"/>
      <c r="P14" s="6"/>
      <c r="Q14" s="93"/>
      <c r="R14" s="198">
        <f>'[1]План 2022'!$J9</f>
        <v>11618</v>
      </c>
      <c r="S14" s="197">
        <f>'[1]План 2022'!$K9</f>
        <v>13365.300000000001</v>
      </c>
      <c r="T14" s="197">
        <f>'[1]План 2022'!$M9</f>
        <v>0</v>
      </c>
      <c r="U14" s="170"/>
      <c r="V14" s="48">
        <f>'[2]СВОД по МО'!$EM$16</f>
        <v>9183</v>
      </c>
      <c r="W14" s="201">
        <f>'[2]СВОД по МО'!$EN$16</f>
        <v>10540.214740000001</v>
      </c>
      <c r="X14" s="48">
        <f>'[2]СВОД по МО'!$ER$16</f>
        <v>0</v>
      </c>
      <c r="Y14" s="201">
        <f>'[2]СВОД по МО'!$EU$16</f>
        <v>0</v>
      </c>
      <c r="Z14" s="169">
        <f>'[3]План 2022'!$J9</f>
        <v>11118</v>
      </c>
      <c r="AA14" s="91">
        <f>'[3]План 2022'!$K9</f>
        <v>13365.300000000001</v>
      </c>
      <c r="AB14" s="91">
        <f>'[3]План 2022'!$M9</f>
        <v>0</v>
      </c>
      <c r="AC14" s="170"/>
      <c r="AD14" s="174">
        <f t="shared" ref="AD14:AD35" si="2">Z14-R14</f>
        <v>-500</v>
      </c>
      <c r="AE14" s="173">
        <f t="shared" ref="AE14:AE37" si="3">AA14-S14</f>
        <v>0</v>
      </c>
      <c r="AF14" s="174">
        <f t="shared" ref="AF14:AF37" si="4">AB14-T14</f>
        <v>0</v>
      </c>
      <c r="AG14" s="158">
        <f t="shared" ref="AG14:AG37" si="5">AC14-U14</f>
        <v>0</v>
      </c>
      <c r="AH14" s="6"/>
      <c r="AI14" s="93"/>
      <c r="AJ14" s="168">
        <v>-500</v>
      </c>
      <c r="AK14" s="42"/>
      <c r="AL14" s="6"/>
      <c r="AM14" s="93"/>
      <c r="AN14" s="168"/>
      <c r="AO14" s="42"/>
      <c r="AP14" s="42"/>
      <c r="AQ14" s="93"/>
      <c r="AR14" s="168"/>
      <c r="AS14" s="93"/>
      <c r="AT14" s="169">
        <f>'[1]План 2022'!$O9</f>
        <v>8380</v>
      </c>
      <c r="AU14" s="91">
        <f>'[1]План 2022'!$P9</f>
        <v>30774.89</v>
      </c>
      <c r="AV14" s="48">
        <f>'[2]СВОД по МО'!$EX$16</f>
        <v>7076</v>
      </c>
      <c r="AW14" s="48">
        <f>'[2]СВОД по МО'!$FA$16</f>
        <v>26875.644149999996</v>
      </c>
      <c r="AX14" s="79">
        <f>'[3]План 2022'!$O9</f>
        <v>8605</v>
      </c>
      <c r="AY14" s="91">
        <f>'[3]План 2022'!$P9</f>
        <v>32677.85</v>
      </c>
      <c r="AZ14" s="5">
        <f t="shared" ref="AZ14:AZ45" si="6">AX14-AT14</f>
        <v>225</v>
      </c>
      <c r="BA14" s="87">
        <f t="shared" ref="BA14:BA45" si="7">AY14-AU14</f>
        <v>1902.9599999999991</v>
      </c>
      <c r="BB14" s="6">
        <v>225</v>
      </c>
      <c r="BC14" s="42">
        <v>1902.96</v>
      </c>
      <c r="BD14" s="42"/>
      <c r="BE14" s="42"/>
      <c r="BF14" s="6"/>
      <c r="BG14" s="94"/>
      <c r="BH14" s="6"/>
      <c r="BI14" s="42"/>
      <c r="BJ14" s="169">
        <f>'[1]План 2022'!$Q9</f>
        <v>2500</v>
      </c>
      <c r="BK14" s="91">
        <f>'[1]План 2022'!$R9+'[1]План 2022'!$V9</f>
        <v>32950.980000000003</v>
      </c>
      <c r="BL14" s="48">
        <f>'[2]СВОД по МО'!$FG$16</f>
        <v>1458</v>
      </c>
      <c r="BM14" s="48">
        <f>'[2]СВОД по МО'!$FJ$16+CC14</f>
        <v>11745.459329999998</v>
      </c>
      <c r="BN14" s="79">
        <f>'[3]План 2022'!$Q9</f>
        <v>2500</v>
      </c>
      <c r="BO14" s="91">
        <f>'[3]План 2022'!$R9+'[3]План 2022'!$V9</f>
        <v>34360.400000000001</v>
      </c>
      <c r="BP14" s="5">
        <f t="shared" ref="BP14:BP45" si="8">BN14-BJ14</f>
        <v>0</v>
      </c>
      <c r="BQ14" s="87">
        <f t="shared" ref="BQ14:BQ45" si="9">BO14-BK14</f>
        <v>1409.4199999999983</v>
      </c>
      <c r="BR14" s="6"/>
      <c r="BS14" s="42"/>
      <c r="BT14" s="42"/>
      <c r="BU14" s="42"/>
      <c r="BV14" s="6"/>
      <c r="BW14" s="42"/>
      <c r="BX14" s="6"/>
      <c r="BY14" s="93"/>
      <c r="BZ14" s="169">
        <f>'[1]План 2022'!$U9</f>
        <v>6241</v>
      </c>
      <c r="CA14" s="91">
        <f>'[1]План 2022'!$V9</f>
        <v>19578.619900000002</v>
      </c>
      <c r="CB14" s="48">
        <f>'[2]СВОД по МО'!$FR$16</f>
        <v>-9865</v>
      </c>
      <c r="CC14" s="48">
        <f>'[2]СВОД по МО'!$FU$16</f>
        <v>4097.9430999999986</v>
      </c>
      <c r="CD14" s="79">
        <f>'[3]План 2022'!$U9</f>
        <v>6907</v>
      </c>
      <c r="CE14" s="91">
        <f>'[3]План 2022'!$V9</f>
        <v>20988.042000000001</v>
      </c>
      <c r="CF14" s="5">
        <f t="shared" ref="CF14:CF45" si="10">CD14-BZ14</f>
        <v>666</v>
      </c>
      <c r="CG14" s="43">
        <f t="shared" ref="CG14:CG45" si="11">CE14-CA14</f>
        <v>1409.4220999999998</v>
      </c>
      <c r="CH14" s="6">
        <f>-634-24023</f>
        <v>-24657</v>
      </c>
      <c r="CI14" s="94">
        <f>-1129.15-19675.81</f>
        <v>-20804.960000000003</v>
      </c>
      <c r="CJ14" s="6"/>
      <c r="CK14" s="94"/>
      <c r="CL14" s="6"/>
      <c r="CM14" s="94"/>
    </row>
    <row r="15" spans="1:91" x14ac:dyDescent="0.25">
      <c r="A15" s="24">
        <v>2</v>
      </c>
      <c r="B15" s="25" t="str">
        <f>'[1]План 2022'!$B10</f>
        <v>ККДБ</v>
      </c>
      <c r="C15" s="79">
        <f>'[1]План 2022'!$E10</f>
        <v>0</v>
      </c>
      <c r="D15" s="91">
        <f>'[1]План 2022'!$F10</f>
        <v>0</v>
      </c>
      <c r="E15" s="48">
        <f>'[2]СВОД по МО'!$EE$17</f>
        <v>0</v>
      </c>
      <c r="F15" s="48">
        <f>'[2]СВОД по МО'!$EF$17</f>
        <v>0</v>
      </c>
      <c r="G15" s="79">
        <f>'[3]План 2022'!$E10</f>
        <v>0</v>
      </c>
      <c r="H15" s="91">
        <f>'[3]План 2022'!$F10</f>
        <v>0</v>
      </c>
      <c r="I15" s="91">
        <f>'[3]План 2022'!$G10</f>
        <v>0</v>
      </c>
      <c r="J15" s="55">
        <f t="shared" si="0"/>
        <v>0</v>
      </c>
      <c r="K15" s="87">
        <f t="shared" si="1"/>
        <v>0</v>
      </c>
      <c r="L15" s="6"/>
      <c r="M15" s="42"/>
      <c r="N15" s="6"/>
      <c r="O15" s="42"/>
      <c r="P15" s="6"/>
      <c r="Q15" s="93"/>
      <c r="R15" s="198">
        <f>'[1]План 2022'!$J10</f>
        <v>6900</v>
      </c>
      <c r="S15" s="197">
        <f>'[1]План 2022'!$K10</f>
        <v>8527.5400000000009</v>
      </c>
      <c r="T15" s="197">
        <f>'[1]План 2022'!$M10</f>
        <v>0</v>
      </c>
      <c r="U15" s="170"/>
      <c r="V15" s="48">
        <f>'[2]СВОД по МО'!$EM$17</f>
        <v>5473</v>
      </c>
      <c r="W15" s="201">
        <f>'[2]СВОД по МО'!$EN$17</f>
        <v>6863.1573200000003</v>
      </c>
      <c r="X15" s="48">
        <f>'[2]СВОД по МО'!$ER$17</f>
        <v>0</v>
      </c>
      <c r="Y15" s="201">
        <f>'[2]СВОД по МО'!$EU$17</f>
        <v>0</v>
      </c>
      <c r="Z15" s="169">
        <f>'[3]План 2022'!$J10</f>
        <v>6630</v>
      </c>
      <c r="AA15" s="91">
        <f>'[3]План 2022'!$K10</f>
        <v>8527.5400000000009</v>
      </c>
      <c r="AB15" s="91">
        <f>'[3]План 2022'!$M10</f>
        <v>0</v>
      </c>
      <c r="AC15" s="170"/>
      <c r="AD15" s="174">
        <f t="shared" si="2"/>
        <v>-270</v>
      </c>
      <c r="AE15" s="173">
        <f t="shared" si="3"/>
        <v>0</v>
      </c>
      <c r="AF15" s="174">
        <f t="shared" si="4"/>
        <v>0</v>
      </c>
      <c r="AG15" s="158">
        <f t="shared" si="5"/>
        <v>0</v>
      </c>
      <c r="AH15" s="6"/>
      <c r="AI15" s="93"/>
      <c r="AJ15" s="168">
        <f t="shared" ref="AJ15:AJ65" si="12">AD15</f>
        <v>-270</v>
      </c>
      <c r="AK15" s="42">
        <f t="shared" ref="AK15:AK65" si="13">AE15</f>
        <v>0</v>
      </c>
      <c r="AL15" s="6"/>
      <c r="AM15" s="93"/>
      <c r="AN15" s="168"/>
      <c r="AO15" s="42"/>
      <c r="AP15" s="42"/>
      <c r="AQ15" s="93"/>
      <c r="AR15" s="168"/>
      <c r="AS15" s="93"/>
      <c r="AT15" s="169">
        <f>'[1]План 2022'!$O10</f>
        <v>4000</v>
      </c>
      <c r="AU15" s="91">
        <f>'[1]План 2022'!$P10</f>
        <v>11748.619999999999</v>
      </c>
      <c r="AV15" s="48">
        <f>'[2]СВОД по МО'!$EX$17</f>
        <v>3207</v>
      </c>
      <c r="AW15" s="48">
        <f>'[2]СВОД по МО'!$FA$17</f>
        <v>9495.8230500000009</v>
      </c>
      <c r="AX15" s="79">
        <f>'[3]План 2022'!$O10</f>
        <v>4000</v>
      </c>
      <c r="AY15" s="91">
        <f>'[3]План 2022'!$P10</f>
        <v>11748.619999999999</v>
      </c>
      <c r="AZ15" s="5">
        <f t="shared" si="6"/>
        <v>0</v>
      </c>
      <c r="BA15" s="87">
        <f t="shared" si="7"/>
        <v>0</v>
      </c>
      <c r="BB15" s="6"/>
      <c r="BC15" s="42"/>
      <c r="BD15" s="42"/>
      <c r="BE15" s="42"/>
      <c r="BF15" s="6"/>
      <c r="BG15" s="94"/>
      <c r="BH15" s="6"/>
      <c r="BI15" s="42"/>
      <c r="BJ15" s="169">
        <f>'[1]План 2022'!$Q10</f>
        <v>2368</v>
      </c>
      <c r="BK15" s="91">
        <f>'[1]План 2022'!$R10+'[1]План 2022'!$V10</f>
        <v>23437.1</v>
      </c>
      <c r="BL15" s="48">
        <f>'[2]СВОД по МО'!$FG$17</f>
        <v>1691</v>
      </c>
      <c r="BM15" s="48">
        <f>'[2]СВОД по МО'!$FJ$17+CC15</f>
        <v>14421.14423</v>
      </c>
      <c r="BN15" s="79">
        <f>'[3]План 2022'!$Q10</f>
        <v>2368</v>
      </c>
      <c r="BO15" s="91">
        <f>'[3]План 2022'!$R10+'[3]План 2022'!$V10</f>
        <v>23649.42</v>
      </c>
      <c r="BP15" s="5">
        <f t="shared" si="8"/>
        <v>0</v>
      </c>
      <c r="BQ15" s="87">
        <f t="shared" si="9"/>
        <v>212.31999999999971</v>
      </c>
      <c r="BR15" s="6"/>
      <c r="BS15" s="42"/>
      <c r="BT15" s="42"/>
      <c r="BU15" s="42"/>
      <c r="BV15" s="6"/>
      <c r="BW15" s="42"/>
      <c r="BX15" s="6"/>
      <c r="BY15" s="93"/>
      <c r="BZ15" s="169">
        <f>'[1]План 2022'!$U10</f>
        <v>2328</v>
      </c>
      <c r="CA15" s="91">
        <f>'[1]План 2022'!$V10</f>
        <v>10950.97364</v>
      </c>
      <c r="CB15" s="48">
        <f>'[2]СВОД по МО'!$FR$17</f>
        <v>-4815</v>
      </c>
      <c r="CC15" s="48">
        <f>'[2]СВОД по МО'!$FU$17</f>
        <v>5081.8291499999996</v>
      </c>
      <c r="CD15" s="79">
        <f>'[3]План 2022'!$U10</f>
        <v>2417</v>
      </c>
      <c r="CE15" s="91">
        <f>'[3]План 2022'!$V10</f>
        <v>11163.289199999999</v>
      </c>
      <c r="CF15" s="5">
        <f t="shared" si="10"/>
        <v>89</v>
      </c>
      <c r="CG15" s="43">
        <f>CE15-CA15</f>
        <v>212.3155599999991</v>
      </c>
      <c r="CH15" s="6">
        <f>89+1173</f>
        <v>1262</v>
      </c>
      <c r="CI15" s="94">
        <f>143+247</f>
        <v>390</v>
      </c>
      <c r="CJ15" s="6"/>
      <c r="CK15" s="94"/>
      <c r="CL15" s="6"/>
      <c r="CM15" s="94"/>
    </row>
    <row r="16" spans="1:91" x14ac:dyDescent="0.25">
      <c r="A16" s="24">
        <v>3</v>
      </c>
      <c r="B16" s="25" t="str">
        <f>'[1]План 2022'!$B11</f>
        <v>ККОД</v>
      </c>
      <c r="C16" s="79">
        <f>'[1]План 2022'!$E11</f>
        <v>0</v>
      </c>
      <c r="D16" s="91">
        <f>'[1]План 2022'!$F11</f>
        <v>0</v>
      </c>
      <c r="E16" s="48">
        <f>'[2]СВОД по МО'!$EE$21</f>
        <v>0</v>
      </c>
      <c r="F16" s="48">
        <f>'[2]СВОД по МО'!$EF$21</f>
        <v>0</v>
      </c>
      <c r="G16" s="79">
        <f>'[3]План 2022'!$E11</f>
        <v>0</v>
      </c>
      <c r="H16" s="91">
        <f>'[3]План 2022'!$F11</f>
        <v>0</v>
      </c>
      <c r="I16" s="91">
        <f>'[3]План 2022'!$G11</f>
        <v>0</v>
      </c>
      <c r="J16" s="55">
        <f t="shared" si="0"/>
        <v>0</v>
      </c>
      <c r="K16" s="87">
        <f t="shared" si="1"/>
        <v>0</v>
      </c>
      <c r="L16" s="6"/>
      <c r="M16" s="42"/>
      <c r="N16" s="6">
        <f>J16</f>
        <v>0</v>
      </c>
      <c r="O16" s="42"/>
      <c r="P16" s="6"/>
      <c r="Q16" s="93"/>
      <c r="R16" s="198">
        <f>'[1]План 2022'!$J11</f>
        <v>14229</v>
      </c>
      <c r="S16" s="197">
        <f>'[1]План 2022'!$K11</f>
        <v>32535.420000000002</v>
      </c>
      <c r="T16" s="197">
        <f>'[1]План 2022'!$M11</f>
        <v>0</v>
      </c>
      <c r="U16" s="170"/>
      <c r="V16" s="48">
        <f>'[2]СВОД по МО'!$EM$21</f>
        <v>10864</v>
      </c>
      <c r="W16" s="201">
        <f>'[2]СВОД по МО'!$EN$21</f>
        <v>26778.256470000004</v>
      </c>
      <c r="X16" s="48">
        <f>'[2]СВОД по МО'!$ER$21</f>
        <v>0</v>
      </c>
      <c r="Y16" s="201">
        <f>'[2]СВОД по МО'!$EU$21</f>
        <v>0</v>
      </c>
      <c r="Z16" s="169">
        <f>'[3]План 2022'!$J11</f>
        <v>13575</v>
      </c>
      <c r="AA16" s="91">
        <f>'[3]План 2022'!$K11</f>
        <v>32535.420000000002</v>
      </c>
      <c r="AB16" s="91">
        <f>'[3]План 2022'!$M11</f>
        <v>0</v>
      </c>
      <c r="AC16" s="170"/>
      <c r="AD16" s="174">
        <f>Z16-R16</f>
        <v>-654</v>
      </c>
      <c r="AE16" s="173">
        <f t="shared" si="3"/>
        <v>0</v>
      </c>
      <c r="AF16" s="174">
        <f t="shared" si="4"/>
        <v>0</v>
      </c>
      <c r="AG16" s="158">
        <f t="shared" si="5"/>
        <v>0</v>
      </c>
      <c r="AH16" s="6">
        <v>-654</v>
      </c>
      <c r="AI16" s="93">
        <v>2044.45</v>
      </c>
      <c r="AJ16" s="168"/>
      <c r="AK16" s="42"/>
      <c r="AL16" s="6"/>
      <c r="AM16" s="93"/>
      <c r="AN16" s="168"/>
      <c r="AO16" s="42"/>
      <c r="AP16" s="42"/>
      <c r="AQ16" s="93"/>
      <c r="AR16" s="168"/>
      <c r="AS16" s="93"/>
      <c r="AT16" s="169">
        <f>'[1]План 2022'!$O11</f>
        <v>0</v>
      </c>
      <c r="AU16" s="91">
        <f>'[1]План 2022'!$P11</f>
        <v>0</v>
      </c>
      <c r="AV16" s="48">
        <f>'[2]СВОД по МО'!$EX$21</f>
        <v>0</v>
      </c>
      <c r="AW16" s="48">
        <f>'[2]СВОД по МО'!$FA$21</f>
        <v>0</v>
      </c>
      <c r="AX16" s="79">
        <f>'[3]План 2022'!$O11</f>
        <v>0</v>
      </c>
      <c r="AY16" s="91">
        <f>'[3]План 2022'!$P11</f>
        <v>0</v>
      </c>
      <c r="AZ16" s="5">
        <f t="shared" si="6"/>
        <v>0</v>
      </c>
      <c r="BA16" s="87">
        <f t="shared" si="7"/>
        <v>0</v>
      </c>
      <c r="BB16" s="6"/>
      <c r="BC16" s="42"/>
      <c r="BD16" s="42"/>
      <c r="BE16" s="42"/>
      <c r="BF16" s="6"/>
      <c r="BG16" s="94"/>
      <c r="BH16" s="6"/>
      <c r="BI16" s="42"/>
      <c r="BJ16" s="169">
        <f>'[1]План 2022'!$Q11</f>
        <v>7630</v>
      </c>
      <c r="BK16" s="91">
        <f>'[1]План 2022'!$R11+'[1]План 2022'!$V11</f>
        <v>194707.72</v>
      </c>
      <c r="BL16" s="48">
        <f>'[2]СВОД по МО'!$FG$21</f>
        <v>6161</v>
      </c>
      <c r="BM16" s="48">
        <f>'[2]СВОД по МО'!$FJ$21+CC16</f>
        <v>156153.22447000002</v>
      </c>
      <c r="BN16" s="79">
        <f>'[3]План 2022'!$Q11</f>
        <v>7588</v>
      </c>
      <c r="BO16" s="91">
        <f>'[3]План 2022'!$R11+'[3]План 2022'!$V11</f>
        <v>208642.56</v>
      </c>
      <c r="BP16" s="5">
        <f t="shared" si="8"/>
        <v>-42</v>
      </c>
      <c r="BQ16" s="87">
        <f>BO16-BK16</f>
        <v>13934.839999999997</v>
      </c>
      <c r="BR16" s="6">
        <v>-363</v>
      </c>
      <c r="BS16" s="42">
        <v>-2044.49</v>
      </c>
      <c r="BT16" s="42"/>
      <c r="BU16" s="42"/>
      <c r="BV16" s="6"/>
      <c r="BW16" s="42"/>
      <c r="BX16" s="6"/>
      <c r="BY16" s="93"/>
      <c r="BZ16" s="169">
        <f>'[1]План 2022'!$U11</f>
        <v>47283</v>
      </c>
      <c r="CA16" s="91">
        <f>'[1]План 2022'!$V11</f>
        <v>136026.51700000002</v>
      </c>
      <c r="CB16" s="48">
        <f>'[2]СВОД по МО'!$FR$21</f>
        <v>30189</v>
      </c>
      <c r="CC16" s="48">
        <f>'[2]СВОД по МО'!$FU$21</f>
        <v>108002.15832</v>
      </c>
      <c r="CD16" s="79">
        <f>'[3]План 2022'!$U11</f>
        <v>49110</v>
      </c>
      <c r="CE16" s="91">
        <f>'[3]План 2022'!$V11</f>
        <v>149919.087</v>
      </c>
      <c r="CF16" s="5">
        <f t="shared" si="10"/>
        <v>1827</v>
      </c>
      <c r="CG16" s="43">
        <f t="shared" si="11"/>
        <v>13892.569999999978</v>
      </c>
      <c r="CH16" s="6">
        <f>2171+3405</f>
        <v>5576</v>
      </c>
      <c r="CI16" s="94">
        <v>11359.9</v>
      </c>
      <c r="CJ16" s="6"/>
      <c r="CK16" s="94"/>
      <c r="CL16" s="6"/>
      <c r="CM16" s="94"/>
    </row>
    <row r="17" spans="1:93" x14ac:dyDescent="0.25">
      <c r="A17" s="24">
        <v>4</v>
      </c>
      <c r="B17" s="25" t="str">
        <f>'[1]План 2022'!$B12</f>
        <v>КККВД</v>
      </c>
      <c r="C17" s="79">
        <f>'[1]План 2022'!$E12</f>
        <v>0</v>
      </c>
      <c r="D17" s="91">
        <f>'[1]План 2022'!$F12</f>
        <v>0</v>
      </c>
      <c r="E17" s="48">
        <f>'[2]СВОД по МО'!$EE$19</f>
        <v>0</v>
      </c>
      <c r="F17" s="48">
        <f>'[2]СВОД по МО'!$EF$19</f>
        <v>0</v>
      </c>
      <c r="G17" s="79">
        <f>'[3]План 2022'!$E12</f>
        <v>0</v>
      </c>
      <c r="H17" s="91">
        <f>'[3]План 2022'!$F12</f>
        <v>0</v>
      </c>
      <c r="I17" s="91">
        <f>'[3]План 2022'!$G12</f>
        <v>0</v>
      </c>
      <c r="J17" s="55">
        <f t="shared" si="0"/>
        <v>0</v>
      </c>
      <c r="K17" s="87">
        <f t="shared" si="1"/>
        <v>0</v>
      </c>
      <c r="L17" s="6"/>
      <c r="M17" s="42"/>
      <c r="N17" s="6">
        <f t="shared" ref="N17:N65" si="14">J17</f>
        <v>0</v>
      </c>
      <c r="O17" s="42"/>
      <c r="P17" s="6"/>
      <c r="Q17" s="93"/>
      <c r="R17" s="198">
        <f>'[1]План 2022'!$J12</f>
        <v>2900</v>
      </c>
      <c r="S17" s="197">
        <f>'[1]План 2022'!$K12</f>
        <v>2816.9700000000003</v>
      </c>
      <c r="T17" s="197">
        <f>'[1]План 2022'!$M12</f>
        <v>0</v>
      </c>
      <c r="U17" s="170"/>
      <c r="V17" s="48">
        <f>'[2]СВОД по МО'!$EM$19</f>
        <v>2549</v>
      </c>
      <c r="W17" s="201">
        <f>'[2]СВОД по МО'!$EN$19</f>
        <v>2489.6029800000001</v>
      </c>
      <c r="X17" s="48">
        <f>'[2]СВОД по МО'!$ER$19</f>
        <v>0</v>
      </c>
      <c r="Y17" s="201">
        <f>'[2]СВОД по МО'!$EU$19</f>
        <v>0</v>
      </c>
      <c r="Z17" s="169">
        <f>'[3]План 2022'!$J12</f>
        <v>2900</v>
      </c>
      <c r="AA17" s="91">
        <f>'[3]План 2022'!$K12</f>
        <v>2816.9700000000003</v>
      </c>
      <c r="AB17" s="91">
        <f>'[3]План 2022'!$M12</f>
        <v>0</v>
      </c>
      <c r="AC17" s="170"/>
      <c r="AD17" s="174">
        <f t="shared" si="2"/>
        <v>0</v>
      </c>
      <c r="AE17" s="173">
        <f t="shared" si="3"/>
        <v>0</v>
      </c>
      <c r="AF17" s="174">
        <f t="shared" si="4"/>
        <v>0</v>
      </c>
      <c r="AG17" s="158">
        <f t="shared" si="5"/>
        <v>0</v>
      </c>
      <c r="AH17" s="6"/>
      <c r="AI17" s="93"/>
      <c r="AJ17" s="168">
        <f t="shared" si="12"/>
        <v>0</v>
      </c>
      <c r="AK17" s="42">
        <f t="shared" si="13"/>
        <v>0</v>
      </c>
      <c r="AL17" s="6"/>
      <c r="AM17" s="93"/>
      <c r="AN17" s="168"/>
      <c r="AO17" s="42"/>
      <c r="AP17" s="42"/>
      <c r="AQ17" s="93"/>
      <c r="AR17" s="168"/>
      <c r="AS17" s="93"/>
      <c r="AT17" s="169">
        <f>'[1]План 2022'!$O12</f>
        <v>0</v>
      </c>
      <c r="AU17" s="91">
        <f>'[1]План 2022'!$P12</f>
        <v>0</v>
      </c>
      <c r="AV17" s="48">
        <f>'[2]СВОД по МО'!$EX$19</f>
        <v>0</v>
      </c>
      <c r="AW17" s="48">
        <f>'[2]СВОД по МО'!$FA$19</f>
        <v>0</v>
      </c>
      <c r="AX17" s="79">
        <f>'[3]План 2022'!$O12</f>
        <v>0</v>
      </c>
      <c r="AY17" s="91">
        <f>'[3]План 2022'!$P12</f>
        <v>0</v>
      </c>
      <c r="AZ17" s="5">
        <f t="shared" si="6"/>
        <v>0</v>
      </c>
      <c r="BA17" s="87">
        <f t="shared" si="7"/>
        <v>0</v>
      </c>
      <c r="BB17" s="6"/>
      <c r="BC17" s="42"/>
      <c r="BD17" s="42"/>
      <c r="BE17" s="42"/>
      <c r="BF17" s="6"/>
      <c r="BG17" s="94"/>
      <c r="BH17" s="6"/>
      <c r="BI17" s="42"/>
      <c r="BJ17" s="169">
        <f>'[1]План 2022'!$Q12</f>
        <v>9500</v>
      </c>
      <c r="BK17" s="91">
        <f>'[1]План 2022'!$R12+'[1]План 2022'!$V12</f>
        <v>37140.44</v>
      </c>
      <c r="BL17" s="48">
        <f>'[2]СВОД по МО'!$FG$19</f>
        <v>6911</v>
      </c>
      <c r="BM17" s="48">
        <f>'[2]СВОД по МО'!$FJ$19+CC17</f>
        <v>23784.914559999997</v>
      </c>
      <c r="BN17" s="79">
        <f>'[3]План 2022'!$Q12</f>
        <v>9500</v>
      </c>
      <c r="BO17" s="91">
        <f>'[3]План 2022'!$R12+'[3]План 2022'!$V12</f>
        <v>37140.44</v>
      </c>
      <c r="BP17" s="5">
        <f t="shared" si="8"/>
        <v>0</v>
      </c>
      <c r="BQ17" s="87">
        <f t="shared" si="9"/>
        <v>0</v>
      </c>
      <c r="BR17" s="6"/>
      <c r="BS17" s="42"/>
      <c r="BT17" s="42"/>
      <c r="BU17" s="42"/>
      <c r="BV17" s="6"/>
      <c r="BW17" s="42"/>
      <c r="BX17" s="6"/>
      <c r="BY17" s="93"/>
      <c r="BZ17" s="169">
        <f>'[1]План 2022'!$U12</f>
        <v>0</v>
      </c>
      <c r="CA17" s="91">
        <f>'[1]План 2022'!$V12</f>
        <v>0</v>
      </c>
      <c r="CB17" s="48">
        <f>'[2]СВОД по МО'!$FR$19</f>
        <v>-4566</v>
      </c>
      <c r="CC17" s="48">
        <f>'[2]СВОД по МО'!$FU$19</f>
        <v>-3047.98</v>
      </c>
      <c r="CD17" s="79">
        <f>'[3]План 2022'!$U12</f>
        <v>0</v>
      </c>
      <c r="CE17" s="91">
        <f>'[3]План 2022'!$V12</f>
        <v>0</v>
      </c>
      <c r="CF17" s="5">
        <f t="shared" si="10"/>
        <v>0</v>
      </c>
      <c r="CG17" s="43">
        <f t="shared" si="11"/>
        <v>0</v>
      </c>
      <c r="CH17" s="6"/>
      <c r="CI17" s="94"/>
      <c r="CJ17" s="6"/>
      <c r="CK17" s="94"/>
      <c r="CL17" s="6"/>
      <c r="CM17" s="94"/>
    </row>
    <row r="18" spans="1:93" ht="17.25" customHeight="1" x14ac:dyDescent="0.25">
      <c r="A18" s="24">
        <v>5</v>
      </c>
      <c r="B18" s="25" t="str">
        <f>'[1]План 2022'!$B13</f>
        <v>Краев.стоматология</v>
      </c>
      <c r="C18" s="79">
        <f>'[1]План 2022'!$E13</f>
        <v>0</v>
      </c>
      <c r="D18" s="91">
        <f>'[1]План 2022'!$F13</f>
        <v>0</v>
      </c>
      <c r="E18" s="48">
        <f>'[2]СВОД по МО'!$EE$18</f>
        <v>0</v>
      </c>
      <c r="F18" s="48">
        <f>'[2]СВОД по МО'!$EF$18</f>
        <v>0</v>
      </c>
      <c r="G18" s="79">
        <f>'[3]План 2022'!$E13</f>
        <v>0</v>
      </c>
      <c r="H18" s="91">
        <f>'[3]План 2022'!$F13</f>
        <v>0</v>
      </c>
      <c r="I18" s="91">
        <f>'[3]План 2022'!$G13</f>
        <v>0</v>
      </c>
      <c r="J18" s="55">
        <f t="shared" si="0"/>
        <v>0</v>
      </c>
      <c r="K18" s="87">
        <f t="shared" si="1"/>
        <v>0</v>
      </c>
      <c r="L18" s="6"/>
      <c r="M18" s="42"/>
      <c r="N18" s="6">
        <f t="shared" si="14"/>
        <v>0</v>
      </c>
      <c r="O18" s="42"/>
      <c r="P18" s="6"/>
      <c r="Q18" s="93"/>
      <c r="R18" s="198">
        <f>'[1]План 2022'!$J13</f>
        <v>50</v>
      </c>
      <c r="S18" s="197">
        <f>'[1]План 2022'!$K13</f>
        <v>45.48</v>
      </c>
      <c r="T18" s="197">
        <f>'[1]План 2022'!$M13</f>
        <v>0</v>
      </c>
      <c r="U18" s="170"/>
      <c r="V18" s="48">
        <f>'[2]СВОД по МО'!$EM$18</f>
        <v>0</v>
      </c>
      <c r="W18" s="201">
        <f>'[2]СВОД по МО'!$EN$18</f>
        <v>0</v>
      </c>
      <c r="X18" s="48">
        <f>'[2]СВОД по МО'!$ER$18</f>
        <v>0</v>
      </c>
      <c r="Y18" s="201">
        <f>'[2]СВОД по МО'!$EU$18</f>
        <v>0</v>
      </c>
      <c r="Z18" s="169">
        <f>'[3]План 2022'!$J13</f>
        <v>50</v>
      </c>
      <c r="AA18" s="91">
        <f>'[3]План 2022'!$K13</f>
        <v>45.48</v>
      </c>
      <c r="AB18" s="91">
        <f>'[3]План 2022'!$M13</f>
        <v>0</v>
      </c>
      <c r="AC18" s="170"/>
      <c r="AD18" s="174">
        <f t="shared" si="2"/>
        <v>0</v>
      </c>
      <c r="AE18" s="173">
        <f t="shared" si="3"/>
        <v>0</v>
      </c>
      <c r="AF18" s="174">
        <f t="shared" si="4"/>
        <v>0</v>
      </c>
      <c r="AG18" s="158">
        <f t="shared" si="5"/>
        <v>0</v>
      </c>
      <c r="AH18" s="6"/>
      <c r="AI18" s="93"/>
      <c r="AJ18" s="168">
        <f t="shared" si="12"/>
        <v>0</v>
      </c>
      <c r="AK18" s="42">
        <f t="shared" si="13"/>
        <v>0</v>
      </c>
      <c r="AL18" s="6"/>
      <c r="AM18" s="93"/>
      <c r="AN18" s="168"/>
      <c r="AO18" s="42"/>
      <c r="AP18" s="42"/>
      <c r="AQ18" s="93"/>
      <c r="AR18" s="168"/>
      <c r="AS18" s="93"/>
      <c r="AT18" s="169">
        <f>'[1]План 2022'!$O13</f>
        <v>0</v>
      </c>
      <c r="AU18" s="91">
        <f>'[1]План 2022'!$P13</f>
        <v>0</v>
      </c>
      <c r="AV18" s="48">
        <f>'[2]СВОД по МО'!$EX$18</f>
        <v>0</v>
      </c>
      <c r="AW18" s="48">
        <f>'[2]СВОД по МО'!$FA$18</f>
        <v>0</v>
      </c>
      <c r="AX18" s="79">
        <f>'[3]План 2022'!$O13</f>
        <v>0</v>
      </c>
      <c r="AY18" s="91">
        <f>'[3]План 2022'!$P13</f>
        <v>0</v>
      </c>
      <c r="AZ18" s="5">
        <f t="shared" si="6"/>
        <v>0</v>
      </c>
      <c r="BA18" s="87">
        <f t="shared" si="7"/>
        <v>0</v>
      </c>
      <c r="BB18" s="6"/>
      <c r="BC18" s="42"/>
      <c r="BD18" s="42"/>
      <c r="BE18" s="42"/>
      <c r="BF18" s="6"/>
      <c r="BG18" s="94"/>
      <c r="BH18" s="6"/>
      <c r="BI18" s="42"/>
      <c r="BJ18" s="169">
        <f>'[1]План 2022'!$Q13</f>
        <v>12950</v>
      </c>
      <c r="BK18" s="91">
        <f>'[1]План 2022'!$R13+'[1]План 2022'!$V13</f>
        <v>68000</v>
      </c>
      <c r="BL18" s="48">
        <f>'[2]СВОД по МО'!$FG$18</f>
        <v>9581</v>
      </c>
      <c r="BM18" s="48">
        <f>'[2]СВОД по МО'!$FJ$18+CC18</f>
        <v>56698.778009999995</v>
      </c>
      <c r="BN18" s="79">
        <f>'[3]План 2022'!$Q13</f>
        <v>12950</v>
      </c>
      <c r="BO18" s="91">
        <f>'[3]План 2022'!$R13+'[3]План 2022'!$V13</f>
        <v>68000</v>
      </c>
      <c r="BP18" s="5">
        <f t="shared" si="8"/>
        <v>0</v>
      </c>
      <c r="BQ18" s="87">
        <f t="shared" si="9"/>
        <v>0</v>
      </c>
      <c r="BR18" s="6"/>
      <c r="BS18" s="42"/>
      <c r="BT18" s="42"/>
      <c r="BU18" s="42"/>
      <c r="BV18" s="6"/>
      <c r="BW18" s="42"/>
      <c r="BX18" s="6"/>
      <c r="BY18" s="93"/>
      <c r="BZ18" s="169">
        <f>'[1]План 2022'!$U13</f>
        <v>0</v>
      </c>
      <c r="CA18" s="91">
        <f>'[1]План 2022'!$V13</f>
        <v>0</v>
      </c>
      <c r="CB18" s="48">
        <f>'[2]СВОД по МО'!$FR$18</f>
        <v>0</v>
      </c>
      <c r="CC18" s="48">
        <f>'[2]СВОД по МО'!$FU$18</f>
        <v>0</v>
      </c>
      <c r="CD18" s="79">
        <f>'[3]План 2022'!$U13</f>
        <v>0</v>
      </c>
      <c r="CE18" s="91">
        <f>'[3]План 2022'!$V13</f>
        <v>0</v>
      </c>
      <c r="CF18" s="5">
        <f t="shared" si="10"/>
        <v>0</v>
      </c>
      <c r="CG18" s="43">
        <f t="shared" si="11"/>
        <v>0</v>
      </c>
      <c r="CH18" s="6"/>
      <c r="CI18" s="94"/>
      <c r="CJ18" s="6"/>
      <c r="CK18" s="94"/>
      <c r="CL18" s="6"/>
      <c r="CM18" s="94"/>
    </row>
    <row r="19" spans="1:93" ht="17.25" customHeight="1" x14ac:dyDescent="0.25">
      <c r="A19" s="24">
        <v>6</v>
      </c>
      <c r="B19" s="25" t="str">
        <f>'[1]План 2022'!$B14</f>
        <v>ГДИБ</v>
      </c>
      <c r="C19" s="79">
        <f>'[1]План 2022'!$E14</f>
        <v>0</v>
      </c>
      <c r="D19" s="91">
        <f>'[1]План 2022'!$F14</f>
        <v>0</v>
      </c>
      <c r="E19" s="48">
        <f>'[2]СВОД по МО'!$EE$50</f>
        <v>0</v>
      </c>
      <c r="F19" s="48">
        <f>'[2]СВОД по МО'!$EF$50</f>
        <v>0</v>
      </c>
      <c r="G19" s="79">
        <f>'[3]План 2022'!$E14</f>
        <v>0</v>
      </c>
      <c r="H19" s="91">
        <f>'[3]План 2022'!$F14</f>
        <v>0</v>
      </c>
      <c r="I19" s="91">
        <f>'[3]План 2022'!$G14</f>
        <v>0</v>
      </c>
      <c r="J19" s="55">
        <f t="shared" si="0"/>
        <v>0</v>
      </c>
      <c r="K19" s="87">
        <f t="shared" si="1"/>
        <v>0</v>
      </c>
      <c r="L19" s="6"/>
      <c r="M19" s="42"/>
      <c r="N19" s="6">
        <f t="shared" si="14"/>
        <v>0</v>
      </c>
      <c r="O19" s="42"/>
      <c r="P19" s="6"/>
      <c r="Q19" s="93"/>
      <c r="R19" s="198">
        <f>'[1]План 2022'!$J14</f>
        <v>0</v>
      </c>
      <c r="S19" s="197">
        <f>'[1]План 2022'!$K14</f>
        <v>0</v>
      </c>
      <c r="T19" s="197">
        <f>'[1]План 2022'!$M14</f>
        <v>0</v>
      </c>
      <c r="U19" s="170"/>
      <c r="V19" s="48">
        <f>'[2]СВОД по МО'!$EM$50</f>
        <v>0</v>
      </c>
      <c r="W19" s="201">
        <f>'[2]СВОД по МО'!$EN$50</f>
        <v>0</v>
      </c>
      <c r="X19" s="48">
        <f>'[2]СВОД по МО'!$ER$50</f>
        <v>0</v>
      </c>
      <c r="Y19" s="201">
        <f>'[2]СВОД по МО'!$EU$50</f>
        <v>0</v>
      </c>
      <c r="Z19" s="169">
        <f>'[3]План 2022'!$J14</f>
        <v>0</v>
      </c>
      <c r="AA19" s="91">
        <f>'[3]План 2022'!$K14</f>
        <v>0</v>
      </c>
      <c r="AB19" s="91">
        <f>'[3]План 2022'!$M14</f>
        <v>0</v>
      </c>
      <c r="AC19" s="170"/>
      <c r="AD19" s="174">
        <f t="shared" si="2"/>
        <v>0</v>
      </c>
      <c r="AE19" s="173">
        <f t="shared" si="3"/>
        <v>0</v>
      </c>
      <c r="AF19" s="174">
        <f t="shared" si="4"/>
        <v>0</v>
      </c>
      <c r="AG19" s="158">
        <f t="shared" si="5"/>
        <v>0</v>
      </c>
      <c r="AH19" s="6"/>
      <c r="AI19" s="93"/>
      <c r="AJ19" s="168">
        <f t="shared" si="12"/>
        <v>0</v>
      </c>
      <c r="AK19" s="42">
        <f t="shared" si="13"/>
        <v>0</v>
      </c>
      <c r="AL19" s="6"/>
      <c r="AM19" s="93"/>
      <c r="AN19" s="168"/>
      <c r="AO19" s="42"/>
      <c r="AP19" s="42"/>
      <c r="AQ19" s="93"/>
      <c r="AR19" s="168"/>
      <c r="AS19" s="93"/>
      <c r="AT19" s="169">
        <f>'[1]План 2022'!$O14</f>
        <v>1200</v>
      </c>
      <c r="AU19" s="91">
        <f>'[1]План 2022'!$P14</f>
        <v>3422.51</v>
      </c>
      <c r="AV19" s="48">
        <f>'[2]СВОД по МО'!$EX$50</f>
        <v>695</v>
      </c>
      <c r="AW19" s="48">
        <f>'[2]СВОД по МО'!$FA$50</f>
        <v>1980.5491700000002</v>
      </c>
      <c r="AX19" s="79">
        <f>'[3]План 2022'!$O14</f>
        <v>874</v>
      </c>
      <c r="AY19" s="91">
        <f>'[3]План 2022'!$P14</f>
        <v>2493.91</v>
      </c>
      <c r="AZ19" s="5">
        <f t="shared" si="6"/>
        <v>-326</v>
      </c>
      <c r="BA19" s="87">
        <f t="shared" si="7"/>
        <v>-928.60000000000036</v>
      </c>
      <c r="BB19" s="6">
        <v>-326</v>
      </c>
      <c r="BC19" s="42">
        <v>-928.6</v>
      </c>
      <c r="BD19" s="42"/>
      <c r="BE19" s="42"/>
      <c r="BF19" s="6"/>
      <c r="BG19" s="94"/>
      <c r="BH19" s="6"/>
      <c r="BI19" s="42"/>
      <c r="BJ19" s="169">
        <f>'[1]План 2022'!$Q14</f>
        <v>0</v>
      </c>
      <c r="BK19" s="91">
        <f>'[1]План 2022'!$R14+'[1]План 2022'!$V14</f>
        <v>73293.64</v>
      </c>
      <c r="BL19" s="48">
        <f>'[2]СВОД по МО'!$FG$50</f>
        <v>0</v>
      </c>
      <c r="BM19" s="48">
        <f>'[2]СВОД по МО'!$FJ$50+CC19</f>
        <v>54870.071739999999</v>
      </c>
      <c r="BN19" s="79">
        <f>'[3]План 2022'!$Q14</f>
        <v>0</v>
      </c>
      <c r="BO19" s="91">
        <f>'[3]План 2022'!$R14+'[3]План 2022'!$V14</f>
        <v>70705.33</v>
      </c>
      <c r="BP19" s="5">
        <f t="shared" si="8"/>
        <v>0</v>
      </c>
      <c r="BQ19" s="87">
        <f t="shared" si="9"/>
        <v>-2588.3099999999977</v>
      </c>
      <c r="BR19" s="6"/>
      <c r="BS19" s="42"/>
      <c r="BT19" s="42"/>
      <c r="BU19" s="42"/>
      <c r="BV19" s="6"/>
      <c r="BW19" s="42"/>
      <c r="BX19" s="6"/>
      <c r="BY19" s="93"/>
      <c r="BZ19" s="169">
        <f>'[1]План 2022'!$U14</f>
        <v>92235</v>
      </c>
      <c r="CA19" s="91">
        <f>'[1]План 2022'!$V14</f>
        <v>73293.641950000005</v>
      </c>
      <c r="CB19" s="48">
        <f>'[2]СВОД по МО'!$FR$50</f>
        <v>72419</v>
      </c>
      <c r="CC19" s="48">
        <f>'[2]СВОД по МО'!$FU$50</f>
        <v>54870.071739999999</v>
      </c>
      <c r="CD19" s="79">
        <f>'[3]План 2022'!$U14</f>
        <v>93061</v>
      </c>
      <c r="CE19" s="91">
        <f>'[3]План 2022'!$V14</f>
        <v>70705.330950000003</v>
      </c>
      <c r="CF19" s="5">
        <f>CD19-BZ19</f>
        <v>826</v>
      </c>
      <c r="CG19" s="43">
        <f t="shared" si="11"/>
        <v>-2588.3110000000015</v>
      </c>
      <c r="CH19" s="6">
        <v>0</v>
      </c>
      <c r="CI19" s="94">
        <v>-2648.38</v>
      </c>
      <c r="CJ19" s="6"/>
      <c r="CK19" s="94"/>
      <c r="CL19" s="6"/>
      <c r="CM19" s="94"/>
      <c r="CN19" s="146"/>
      <c r="CO19" s="146"/>
    </row>
    <row r="20" spans="1:93" x14ac:dyDescent="0.25">
      <c r="A20" s="24">
        <v>7</v>
      </c>
      <c r="B20" s="25" t="str">
        <f>'[1]План 2022'!$B15</f>
        <v>КККД</v>
      </c>
      <c r="C20" s="79">
        <f>'[1]План 2022'!$E15</f>
        <v>2571</v>
      </c>
      <c r="D20" s="91">
        <f>'[1]План 2022'!$F15</f>
        <v>15507.15</v>
      </c>
      <c r="E20" s="48">
        <f>'[2]СВОД по МО'!$EE$20</f>
        <v>1613</v>
      </c>
      <c r="F20" s="48">
        <f>'[2]СВОД по МО'!$EF$20</f>
        <v>12785.05816</v>
      </c>
      <c r="G20" s="79">
        <f>'[3]План 2022'!$E15</f>
        <v>2835</v>
      </c>
      <c r="H20" s="91">
        <f>'[3]План 2022'!$F15</f>
        <v>15507.15</v>
      </c>
      <c r="I20" s="91">
        <f>'[3]План 2022'!$G15</f>
        <v>2972</v>
      </c>
      <c r="J20" s="55">
        <f t="shared" si="0"/>
        <v>264</v>
      </c>
      <c r="K20" s="87">
        <f t="shared" si="1"/>
        <v>0</v>
      </c>
      <c r="L20" s="6"/>
      <c r="M20" s="42"/>
      <c r="N20" s="6">
        <f t="shared" si="14"/>
        <v>264</v>
      </c>
      <c r="O20" s="42"/>
      <c r="P20" s="6"/>
      <c r="Q20" s="93"/>
      <c r="R20" s="198">
        <f>'[1]План 2022'!$J15</f>
        <v>30490</v>
      </c>
      <c r="S20" s="197">
        <f>'[1]План 2022'!$K15</f>
        <v>37448.060000000005</v>
      </c>
      <c r="T20" s="197">
        <f>'[1]План 2022'!$M15</f>
        <v>5500</v>
      </c>
      <c r="U20" s="170">
        <f>[1]КККД!$X$103</f>
        <v>5910.4599999999991</v>
      </c>
      <c r="V20" s="48">
        <f>'[2]СВОД по МО'!$EM$20</f>
        <v>15476</v>
      </c>
      <c r="W20" s="201">
        <f>'[2]СВОД по МО'!$EN$20</f>
        <v>27918.402810000003</v>
      </c>
      <c r="X20" s="48">
        <f>'[2]СВОД по МО'!$ER$20</f>
        <v>3709</v>
      </c>
      <c r="Y20" s="201">
        <f>'[2]СВОД по МО'!$EU$20</f>
        <v>3985.80267</v>
      </c>
      <c r="Z20" s="169">
        <f>'[3]План 2022'!$J15</f>
        <v>24368</v>
      </c>
      <c r="AA20" s="91">
        <f>'[3]План 2022'!$K15</f>
        <v>37448.060000000005</v>
      </c>
      <c r="AB20" s="91">
        <f>'[3]План 2022'!$M15</f>
        <v>5500</v>
      </c>
      <c r="AC20" s="170">
        <f>[3]КККД!$X$103</f>
        <v>5910.4599999999991</v>
      </c>
      <c r="AD20" s="174">
        <f t="shared" si="2"/>
        <v>-6122</v>
      </c>
      <c r="AE20" s="173">
        <f t="shared" si="3"/>
        <v>0</v>
      </c>
      <c r="AF20" s="272">
        <f t="shared" si="4"/>
        <v>0</v>
      </c>
      <c r="AG20" s="273">
        <f t="shared" si="5"/>
        <v>0</v>
      </c>
      <c r="AH20" s="6"/>
      <c r="AI20" s="93"/>
      <c r="AJ20" s="168">
        <f t="shared" si="12"/>
        <v>-6122</v>
      </c>
      <c r="AK20" s="42">
        <f t="shared" si="13"/>
        <v>0</v>
      </c>
      <c r="AL20" s="6"/>
      <c r="AM20" s="93"/>
      <c r="AN20" s="168"/>
      <c r="AO20" s="42"/>
      <c r="AP20" s="42"/>
      <c r="AQ20" s="93"/>
      <c r="AR20" s="168"/>
      <c r="AS20" s="93"/>
      <c r="AT20" s="169">
        <f>'[1]План 2022'!$O15</f>
        <v>2000</v>
      </c>
      <c r="AU20" s="91">
        <f>'[1]План 2022'!$P15</f>
        <v>5565.4800000000005</v>
      </c>
      <c r="AV20" s="48">
        <f>'[2]СВОД по МО'!$EX$20</f>
        <v>1347</v>
      </c>
      <c r="AW20" s="48">
        <f>'[2]СВОД по МО'!$FA$20</f>
        <v>3700.1277300000002</v>
      </c>
      <c r="AX20" s="79">
        <f>'[3]План 2022'!$O15</f>
        <v>1675</v>
      </c>
      <c r="AY20" s="91">
        <f>'[3]План 2022'!$P15</f>
        <v>4610.97</v>
      </c>
      <c r="AZ20" s="5">
        <f t="shared" si="6"/>
        <v>-325</v>
      </c>
      <c r="BA20" s="87">
        <f t="shared" si="7"/>
        <v>-954.51000000000022</v>
      </c>
      <c r="BB20" s="6"/>
      <c r="BC20" s="42"/>
      <c r="BD20" s="42"/>
      <c r="BE20" s="42"/>
      <c r="BF20" s="6">
        <v>-325</v>
      </c>
      <c r="BG20" s="94">
        <v>-954.51</v>
      </c>
      <c r="BH20" s="6"/>
      <c r="BI20" s="42"/>
      <c r="BJ20" s="169">
        <f>'[1]План 2022'!$Q15</f>
        <v>17900</v>
      </c>
      <c r="BK20" s="91">
        <f>'[1]План 2022'!$R15+'[1]План 2022'!$V15</f>
        <v>86122.8</v>
      </c>
      <c r="BL20" s="48">
        <f>'[2]СВОД по МО'!$FG$20</f>
        <v>10436</v>
      </c>
      <c r="BM20" s="48">
        <f>'[2]СВОД по МО'!$FJ$20+CC20</f>
        <v>64410.087670000001</v>
      </c>
      <c r="BN20" s="79">
        <f>'[3]План 2022'!$Q15</f>
        <v>17900</v>
      </c>
      <c r="BO20" s="91">
        <f>'[3]План 2022'!$R15+'[3]План 2022'!$V15</f>
        <v>86122.8</v>
      </c>
      <c r="BP20" s="5">
        <f t="shared" si="8"/>
        <v>0</v>
      </c>
      <c r="BQ20" s="87">
        <f t="shared" si="9"/>
        <v>0</v>
      </c>
      <c r="BR20" s="6"/>
      <c r="BS20" s="42"/>
      <c r="BT20" s="42"/>
      <c r="BU20" s="42"/>
      <c r="BV20" s="6"/>
      <c r="BW20" s="42"/>
      <c r="BX20" s="6"/>
      <c r="BY20" s="93"/>
      <c r="BZ20" s="169">
        <f>'[1]План 2022'!$U15</f>
        <v>3000</v>
      </c>
      <c r="CA20" s="91">
        <f>'[1]План 2022'!$V15</f>
        <v>7728.24</v>
      </c>
      <c r="CB20" s="48">
        <f>'[2]СВОД по МО'!$FR$20</f>
        <v>-2771</v>
      </c>
      <c r="CC20" s="48">
        <f>'[2]СВОД по МО'!$FU$20</f>
        <v>2599.5968600000006</v>
      </c>
      <c r="CD20" s="79">
        <f>'[3]План 2022'!$U15</f>
        <v>3000</v>
      </c>
      <c r="CE20" s="91">
        <f>'[3]План 2022'!$V15</f>
        <v>7728.24</v>
      </c>
      <c r="CF20" s="5">
        <f t="shared" si="10"/>
        <v>0</v>
      </c>
      <c r="CG20" s="43">
        <f t="shared" si="11"/>
        <v>0</v>
      </c>
      <c r="CH20" s="6"/>
      <c r="CI20" s="94"/>
      <c r="CJ20" s="6"/>
      <c r="CK20" s="94"/>
      <c r="CL20" s="6"/>
      <c r="CM20" s="94"/>
    </row>
    <row r="21" spans="1:93" ht="17.25" customHeight="1" x14ac:dyDescent="0.25">
      <c r="A21" s="24">
        <v>8</v>
      </c>
      <c r="B21" s="25" t="str">
        <f>'[1]План 2022'!$B16</f>
        <v>ГБ № 1</v>
      </c>
      <c r="C21" s="79">
        <f>'[1]План 2022'!$E16</f>
        <v>6240</v>
      </c>
      <c r="D21" s="91">
        <f>'[1]План 2022'!$F16</f>
        <v>37828.22</v>
      </c>
      <c r="E21" s="48">
        <f>'[2]СВОД по МО'!$EE$23</f>
        <v>1984</v>
      </c>
      <c r="F21" s="48">
        <f>'[2]СВОД по МО'!$EF$23</f>
        <v>14573.81264</v>
      </c>
      <c r="G21" s="79">
        <f>'[3]План 2022'!$E16</f>
        <v>6521</v>
      </c>
      <c r="H21" s="91">
        <f>'[3]План 2022'!$F16</f>
        <v>37828.22</v>
      </c>
      <c r="I21" s="91">
        <f>'[3]План 2022'!$G16</f>
        <v>6221</v>
      </c>
      <c r="J21" s="55">
        <f t="shared" si="0"/>
        <v>281</v>
      </c>
      <c r="K21" s="87">
        <f>H21-D21</f>
        <v>0</v>
      </c>
      <c r="L21" s="6"/>
      <c r="M21" s="42"/>
      <c r="N21" s="6">
        <f t="shared" si="14"/>
        <v>281</v>
      </c>
      <c r="O21" s="42"/>
      <c r="P21" s="6"/>
      <c r="Q21" s="93"/>
      <c r="R21" s="198">
        <f>'[1]План 2022'!$J16</f>
        <v>34500</v>
      </c>
      <c r="S21" s="197">
        <f>'[1]План 2022'!$K16</f>
        <v>48678.65</v>
      </c>
      <c r="T21" s="197">
        <f>'[1]План 2022'!$M16</f>
        <v>6000</v>
      </c>
      <c r="U21" s="170">
        <f>[1]ГБ1!$X$103</f>
        <v>6447.7800000000007</v>
      </c>
      <c r="V21" s="48">
        <f>'[2]СВОД по МО'!$EM$23</f>
        <v>18670</v>
      </c>
      <c r="W21" s="201">
        <f>'[2]СВОД по МО'!$EN$23</f>
        <v>43566.110559999994</v>
      </c>
      <c r="X21" s="48">
        <f>'[2]СВОД по МО'!$ER$23</f>
        <v>2696</v>
      </c>
      <c r="Y21" s="201">
        <f>'[2]СВОД по МО'!$EU$23</f>
        <v>2897.2024800000004</v>
      </c>
      <c r="Z21" s="169">
        <f>'[3]План 2022'!$J16</f>
        <v>28230</v>
      </c>
      <c r="AA21" s="91">
        <f>'[3]План 2022'!$K16</f>
        <v>48066.11</v>
      </c>
      <c r="AB21" s="91">
        <f>'[3]План 2022'!$M16</f>
        <v>5430</v>
      </c>
      <c r="AC21" s="170">
        <f>[3]ГБ1!$X$103</f>
        <v>5835.2400000000007</v>
      </c>
      <c r="AD21" s="174">
        <f t="shared" si="2"/>
        <v>-6270</v>
      </c>
      <c r="AE21" s="173">
        <f t="shared" si="3"/>
        <v>-612.54000000000087</v>
      </c>
      <c r="AF21" s="272">
        <f t="shared" si="4"/>
        <v>-570</v>
      </c>
      <c r="AG21" s="273">
        <f t="shared" si="5"/>
        <v>-612.54</v>
      </c>
      <c r="AH21" s="6"/>
      <c r="AI21" s="93"/>
      <c r="AJ21" s="168">
        <f t="shared" si="12"/>
        <v>-6270</v>
      </c>
      <c r="AK21" s="42">
        <f t="shared" si="13"/>
        <v>-612.54000000000087</v>
      </c>
      <c r="AL21" s="6"/>
      <c r="AM21" s="93"/>
      <c r="AN21" s="168"/>
      <c r="AO21" s="42"/>
      <c r="AP21" s="42"/>
      <c r="AQ21" s="93"/>
      <c r="AR21" s="168"/>
      <c r="AS21" s="93"/>
      <c r="AT21" s="169">
        <f>'[1]План 2022'!$O16</f>
        <v>2900</v>
      </c>
      <c r="AU21" s="91">
        <f>'[1]План 2022'!$P16</f>
        <v>8301.5499999999993</v>
      </c>
      <c r="AV21" s="48">
        <f>'[2]СВОД по МО'!$EX$23</f>
        <v>2132</v>
      </c>
      <c r="AW21" s="48">
        <f>'[2]СВОД по МО'!$FA$23</f>
        <v>6533.02603</v>
      </c>
      <c r="AX21" s="79">
        <f>'[3]План 2022'!$O16</f>
        <v>2900</v>
      </c>
      <c r="AY21" s="91">
        <f>'[3]План 2022'!$P16</f>
        <v>8301.5499999999993</v>
      </c>
      <c r="AZ21" s="5">
        <f t="shared" si="6"/>
        <v>0</v>
      </c>
      <c r="BA21" s="87">
        <f t="shared" si="7"/>
        <v>0</v>
      </c>
      <c r="BB21" s="6"/>
      <c r="BC21" s="42"/>
      <c r="BD21" s="42"/>
      <c r="BE21" s="42"/>
      <c r="BF21" s="6"/>
      <c r="BG21" s="94"/>
      <c r="BH21" s="6"/>
      <c r="BI21" s="42"/>
      <c r="BJ21" s="169">
        <f>'[1]План 2022'!$Q16</f>
        <v>29175</v>
      </c>
      <c r="BK21" s="91">
        <f>'[1]План 2022'!$R16+'[1]План 2022'!$V16</f>
        <v>155204.76</v>
      </c>
      <c r="BL21" s="48">
        <f>'[2]СВОД по МО'!$FG$23</f>
        <v>20189</v>
      </c>
      <c r="BM21" s="48">
        <f>'[2]СВОД по МО'!$FJ$23+CC21</f>
        <v>107546.41606999999</v>
      </c>
      <c r="BN21" s="79">
        <f>'[3]План 2022'!$Q16</f>
        <v>29175</v>
      </c>
      <c r="BO21" s="91">
        <f>'[3]План 2022'!$R16+'[3]План 2022'!$V16</f>
        <v>154973.37</v>
      </c>
      <c r="BP21" s="5">
        <f t="shared" si="8"/>
        <v>0</v>
      </c>
      <c r="BQ21" s="87">
        <f t="shared" si="9"/>
        <v>-231.39000000001397</v>
      </c>
      <c r="BR21" s="6"/>
      <c r="BS21" s="42"/>
      <c r="BT21" s="42"/>
      <c r="BU21" s="42"/>
      <c r="BV21" s="6"/>
      <c r="BW21" s="42"/>
      <c r="BX21" s="6"/>
      <c r="BY21" s="93"/>
      <c r="BZ21" s="169">
        <f>'[1]План 2022'!$U16</f>
        <v>1423</v>
      </c>
      <c r="CA21" s="91">
        <f>'[1]План 2022'!$V16</f>
        <v>3988.5260399999997</v>
      </c>
      <c r="CB21" s="48">
        <f>'[2]СВОД по МО'!$FR$23</f>
        <v>-33303</v>
      </c>
      <c r="CC21" s="48">
        <f>'[2]СВОД по МО'!$FU$23</f>
        <v>-17623.219509999999</v>
      </c>
      <c r="CD21" s="79">
        <f>'[3]План 2022'!$U16</f>
        <v>1423</v>
      </c>
      <c r="CE21" s="91">
        <f>'[3]План 2022'!$V16</f>
        <v>3757.1332400000001</v>
      </c>
      <c r="CF21" s="5">
        <f t="shared" si="10"/>
        <v>0</v>
      </c>
      <c r="CG21" s="43">
        <f t="shared" si="11"/>
        <v>-231.39279999999962</v>
      </c>
      <c r="CH21" s="6"/>
      <c r="CI21" s="94"/>
      <c r="CJ21" s="6"/>
      <c r="CK21" s="94"/>
      <c r="CL21" s="6"/>
      <c r="CM21" s="94"/>
    </row>
    <row r="22" spans="1:93" x14ac:dyDescent="0.25">
      <c r="A22" s="24">
        <v>9</v>
      </c>
      <c r="B22" s="25" t="str">
        <f>'[1]План 2022'!$B17</f>
        <v>ГБ № 2</v>
      </c>
      <c r="C22" s="79">
        <f>'[1]План 2022'!$E17</f>
        <v>10447</v>
      </c>
      <c r="D22" s="91">
        <f>'[1]План 2022'!$F17</f>
        <v>63854.53</v>
      </c>
      <c r="E22" s="48">
        <f>'[2]СВОД по МО'!$EE$24</f>
        <v>3218</v>
      </c>
      <c r="F22" s="48">
        <f>'[2]СВОД по МО'!$EF$24</f>
        <v>22795.644039999999</v>
      </c>
      <c r="G22" s="79">
        <f>'[3]План 2022'!$E17</f>
        <v>10231</v>
      </c>
      <c r="H22" s="91">
        <f>'[3]План 2022'!$F17</f>
        <v>63854.53</v>
      </c>
      <c r="I22" s="91">
        <f>'[3]План 2022'!$G17</f>
        <v>7933</v>
      </c>
      <c r="J22" s="55">
        <f t="shared" si="0"/>
        <v>-216</v>
      </c>
      <c r="K22" s="87">
        <f t="shared" si="1"/>
        <v>0</v>
      </c>
      <c r="L22" s="6"/>
      <c r="M22" s="42"/>
      <c r="N22" s="6">
        <f t="shared" si="14"/>
        <v>-216</v>
      </c>
      <c r="O22" s="42"/>
      <c r="P22" s="6"/>
      <c r="Q22" s="93"/>
      <c r="R22" s="198">
        <f>'[1]План 2022'!$J17</f>
        <v>43500</v>
      </c>
      <c r="S22" s="197">
        <f>'[1]План 2022'!$K17</f>
        <v>52547.12</v>
      </c>
      <c r="T22" s="197">
        <f>'[1]План 2022'!$M17</f>
        <v>5000</v>
      </c>
      <c r="U22" s="170">
        <f>[1]ГБ2!$X$103</f>
        <v>5373.15</v>
      </c>
      <c r="V22" s="48">
        <f>'[2]СВОД по МО'!$EM$24</f>
        <v>35996</v>
      </c>
      <c r="W22" s="201">
        <f>'[2]СВОД по МО'!$EN$24</f>
        <v>67050.832650000011</v>
      </c>
      <c r="X22" s="48">
        <f>'[2]СВОД по МО'!$ER$24</f>
        <v>2814</v>
      </c>
      <c r="Y22" s="201">
        <f>'[2]СВОД по МО'!$EU$24</f>
        <v>3024.6318299999998</v>
      </c>
      <c r="Z22" s="169">
        <f>'[3]План 2022'!$J17</f>
        <v>46477</v>
      </c>
      <c r="AA22" s="91">
        <f>'[3]План 2022'!$K17</f>
        <v>51955.090000000004</v>
      </c>
      <c r="AB22" s="91">
        <f>'[3]План 2022'!$M17</f>
        <v>4477</v>
      </c>
      <c r="AC22" s="170">
        <f>[3]ГБ2!$X$103</f>
        <v>4781.12</v>
      </c>
      <c r="AD22" s="174">
        <f t="shared" si="2"/>
        <v>2977</v>
      </c>
      <c r="AE22" s="173">
        <f t="shared" si="3"/>
        <v>-592.02999999999884</v>
      </c>
      <c r="AF22" s="272">
        <f t="shared" si="4"/>
        <v>-523</v>
      </c>
      <c r="AG22" s="273">
        <f t="shared" si="5"/>
        <v>-592.02999999999975</v>
      </c>
      <c r="AH22" s="6"/>
      <c r="AI22" s="93"/>
      <c r="AJ22" s="168">
        <f t="shared" si="12"/>
        <v>2977</v>
      </c>
      <c r="AK22" s="42">
        <f t="shared" si="13"/>
        <v>-592.02999999999884</v>
      </c>
      <c r="AL22" s="6"/>
      <c r="AM22" s="93"/>
      <c r="AN22" s="168"/>
      <c r="AO22" s="42"/>
      <c r="AP22" s="42"/>
      <c r="AQ22" s="93"/>
      <c r="AR22" s="168"/>
      <c r="AS22" s="93"/>
      <c r="AT22" s="169">
        <f>'[1]План 2022'!$O17</f>
        <v>2150</v>
      </c>
      <c r="AU22" s="91">
        <f>'[1]План 2022'!$P17</f>
        <v>6303.86</v>
      </c>
      <c r="AV22" s="48">
        <f>'[2]СВОД по МО'!$EX$24</f>
        <v>1604</v>
      </c>
      <c r="AW22" s="48">
        <f>'[2]СВОД по МО'!$FA$24</f>
        <v>5083.9046600000001</v>
      </c>
      <c r="AX22" s="79">
        <f>'[3]План 2022'!$O17</f>
        <v>2150</v>
      </c>
      <c r="AY22" s="91">
        <f>'[3]План 2022'!$P17</f>
        <v>6303.86</v>
      </c>
      <c r="AZ22" s="5">
        <f t="shared" si="6"/>
        <v>0</v>
      </c>
      <c r="BA22" s="87">
        <f t="shared" si="7"/>
        <v>0</v>
      </c>
      <c r="BB22" s="6"/>
      <c r="BC22" s="42"/>
      <c r="BD22" s="42"/>
      <c r="BE22" s="42"/>
      <c r="BF22" s="6"/>
      <c r="BG22" s="94"/>
      <c r="BH22" s="6"/>
      <c r="BI22" s="42"/>
      <c r="BJ22" s="169">
        <f>'[1]План 2022'!$Q17</f>
        <v>18010</v>
      </c>
      <c r="BK22" s="91">
        <f>'[1]План 2022'!$R17+'[1]План 2022'!$V17</f>
        <v>132401.60000000001</v>
      </c>
      <c r="BL22" s="48">
        <f>'[2]СВОД по МО'!$FG$24</f>
        <v>16261</v>
      </c>
      <c r="BM22" s="48">
        <f>'[2]СВОД по МО'!$FJ$24+CC22</f>
        <v>76271.376269999993</v>
      </c>
      <c r="BN22" s="79">
        <f>'[3]План 2022'!$Q17</f>
        <v>19955</v>
      </c>
      <c r="BO22" s="91">
        <f>'[3]План 2022'!$R17+'[3]План 2022'!$V17</f>
        <v>137977.60000000001</v>
      </c>
      <c r="BP22" s="5">
        <f t="shared" si="8"/>
        <v>1945</v>
      </c>
      <c r="BQ22" s="87">
        <f t="shared" si="9"/>
        <v>5576</v>
      </c>
      <c r="BR22" s="6">
        <v>1895</v>
      </c>
      <c r="BS22" s="42">
        <v>0</v>
      </c>
      <c r="BT22" s="42"/>
      <c r="BU22" s="42"/>
      <c r="BV22" s="6"/>
      <c r="BW22" s="42"/>
      <c r="BX22" s="6"/>
      <c r="BY22" s="93"/>
      <c r="BZ22" s="169">
        <f>'[1]План 2022'!$U17</f>
        <v>7388</v>
      </c>
      <c r="CA22" s="91">
        <f>'[1]План 2022'!$V17</f>
        <v>36511.572240000009</v>
      </c>
      <c r="CB22" s="48">
        <f>'[2]СВОД по МО'!$FR$24</f>
        <v>-142922</v>
      </c>
      <c r="CC22" s="48">
        <f>'[2]СВОД по МО'!$FU$24</f>
        <v>-1797.6281900000004</v>
      </c>
      <c r="CD22" s="79">
        <f>'[3]План 2022'!$U17</f>
        <v>7388</v>
      </c>
      <c r="CE22" s="91">
        <f>'[3]План 2022'!$V17</f>
        <v>36511.572240000009</v>
      </c>
      <c r="CF22" s="5">
        <f t="shared" si="10"/>
        <v>0</v>
      </c>
      <c r="CG22" s="43">
        <f t="shared" si="11"/>
        <v>0</v>
      </c>
      <c r="CH22" s="6"/>
      <c r="CI22" s="94"/>
      <c r="CJ22" s="6"/>
      <c r="CK22" s="94"/>
      <c r="CL22" s="6"/>
      <c r="CM22" s="94"/>
      <c r="CN22" s="146"/>
    </row>
    <row r="23" spans="1:93" x14ac:dyDescent="0.25">
      <c r="A23" s="24">
        <v>10</v>
      </c>
      <c r="B23" s="25" t="str">
        <f>'[1]План 2022'!$B18</f>
        <v>Род.дом</v>
      </c>
      <c r="C23" s="79">
        <f>'[1]План 2022'!$E18</f>
        <v>0</v>
      </c>
      <c r="D23" s="91">
        <f>'[1]План 2022'!$F18</f>
        <v>0</v>
      </c>
      <c r="E23" s="48">
        <f>'[2]СВОД по МО'!$EE$28</f>
        <v>0</v>
      </c>
      <c r="F23" s="48">
        <f>'[2]СВОД по МО'!$EF$28</f>
        <v>0</v>
      </c>
      <c r="G23" s="79">
        <f>'[3]План 2022'!$E18</f>
        <v>0</v>
      </c>
      <c r="H23" s="91">
        <f>'[3]План 2022'!$F18</f>
        <v>0</v>
      </c>
      <c r="I23" s="91">
        <f>'[3]План 2022'!$G18</f>
        <v>0</v>
      </c>
      <c r="J23" s="55">
        <f t="shared" si="0"/>
        <v>0</v>
      </c>
      <c r="K23" s="87">
        <f t="shared" si="1"/>
        <v>0</v>
      </c>
      <c r="L23" s="6"/>
      <c r="M23" s="42"/>
      <c r="N23" s="6">
        <f t="shared" si="14"/>
        <v>0</v>
      </c>
      <c r="O23" s="42"/>
      <c r="P23" s="6"/>
      <c r="Q23" s="93"/>
      <c r="R23" s="198">
        <f>'[1]План 2022'!$J18</f>
        <v>18100</v>
      </c>
      <c r="S23" s="197">
        <f>'[1]План 2022'!$K18</f>
        <v>28079.23</v>
      </c>
      <c r="T23" s="197">
        <f>'[1]План 2022'!$M18</f>
        <v>0</v>
      </c>
      <c r="U23" s="170"/>
      <c r="V23" s="48">
        <f>'[2]СВОД по МО'!$EM$28</f>
        <v>14021</v>
      </c>
      <c r="W23" s="201">
        <f>'[2]СВОД по МО'!$EN$28</f>
        <v>23378.508840000002</v>
      </c>
      <c r="X23" s="48">
        <f>'[2]СВОД по МО'!$ER$28</f>
        <v>0</v>
      </c>
      <c r="Y23" s="201">
        <f>'[2]СВОД по МО'!$EU$28</f>
        <v>0</v>
      </c>
      <c r="Z23" s="169">
        <f>'[3]План 2022'!$J18</f>
        <v>17100</v>
      </c>
      <c r="AA23" s="91">
        <f>'[3]План 2022'!$K18</f>
        <v>28079.23</v>
      </c>
      <c r="AB23" s="91">
        <f>'[3]План 2022'!$M18</f>
        <v>0</v>
      </c>
      <c r="AC23" s="170"/>
      <c r="AD23" s="174">
        <f t="shared" si="2"/>
        <v>-1000</v>
      </c>
      <c r="AE23" s="173">
        <f t="shared" si="3"/>
        <v>0</v>
      </c>
      <c r="AF23" s="272">
        <f t="shared" si="4"/>
        <v>0</v>
      </c>
      <c r="AG23" s="273">
        <f t="shared" si="5"/>
        <v>0</v>
      </c>
      <c r="AH23" s="6"/>
      <c r="AI23" s="93"/>
      <c r="AJ23" s="168">
        <f t="shared" si="12"/>
        <v>-1000</v>
      </c>
      <c r="AK23" s="42">
        <f t="shared" si="13"/>
        <v>0</v>
      </c>
      <c r="AL23" s="6"/>
      <c r="AM23" s="93"/>
      <c r="AN23" s="168"/>
      <c r="AO23" s="42"/>
      <c r="AP23" s="42"/>
      <c r="AQ23" s="93"/>
      <c r="AR23" s="168"/>
      <c r="AS23" s="93"/>
      <c r="AT23" s="169">
        <f>'[1]План 2022'!$O18</f>
        <v>550</v>
      </c>
      <c r="AU23" s="91">
        <f>'[1]План 2022'!$P18</f>
        <v>1660.11</v>
      </c>
      <c r="AV23" s="48">
        <f>'[2]СВОД по МО'!$EX$28</f>
        <v>407</v>
      </c>
      <c r="AW23" s="48">
        <f>'[2]СВОД по МО'!$FA$28</f>
        <v>1228.9290099999998</v>
      </c>
      <c r="AX23" s="79">
        <f>'[3]План 2022'!$O18</f>
        <v>550</v>
      </c>
      <c r="AY23" s="91">
        <f>'[3]План 2022'!$P18</f>
        <v>1660.11</v>
      </c>
      <c r="AZ23" s="5">
        <f t="shared" si="6"/>
        <v>0</v>
      </c>
      <c r="BA23" s="87">
        <f t="shared" si="7"/>
        <v>0</v>
      </c>
      <c r="BB23" s="6"/>
      <c r="BC23" s="42"/>
      <c r="BD23" s="42"/>
      <c r="BE23" s="42"/>
      <c r="BF23" s="6"/>
      <c r="BG23" s="94"/>
      <c r="BH23" s="6"/>
      <c r="BI23" s="42"/>
      <c r="BJ23" s="169">
        <f>'[1]План 2022'!$Q18</f>
        <v>8000</v>
      </c>
      <c r="BK23" s="91">
        <f>'[1]План 2022'!$R18+'[1]План 2022'!$V18</f>
        <v>84332.62</v>
      </c>
      <c r="BL23" s="48">
        <f>'[2]СВОД по МО'!$FG$28</f>
        <v>5717</v>
      </c>
      <c r="BM23" s="48">
        <f>'[2]СВОД по МО'!$FJ$28+CC23</f>
        <v>51452.220570000005</v>
      </c>
      <c r="BN23" s="79">
        <f>'[3]План 2022'!$Q18</f>
        <v>8000</v>
      </c>
      <c r="BO23" s="91">
        <f>'[3]План 2022'!$R18+'[3]План 2022'!$V18</f>
        <v>84332.62</v>
      </c>
      <c r="BP23" s="5">
        <f t="shared" si="8"/>
        <v>0</v>
      </c>
      <c r="BQ23" s="87">
        <f t="shared" si="9"/>
        <v>0</v>
      </c>
      <c r="BR23" s="6"/>
      <c r="BS23" s="42"/>
      <c r="BT23" s="42"/>
      <c r="BU23" s="42"/>
      <c r="BV23" s="6"/>
      <c r="BW23" s="42"/>
      <c r="BX23" s="6"/>
      <c r="BY23" s="93"/>
      <c r="BZ23" s="169">
        <f>'[1]План 2022'!$U18</f>
        <v>1200</v>
      </c>
      <c r="CA23" s="91">
        <f>'[1]План 2022'!$V18</f>
        <v>1636.248</v>
      </c>
      <c r="CB23" s="48">
        <f>'[2]СВОД по МО'!$FR$28</f>
        <v>-29687</v>
      </c>
      <c r="CC23" s="48">
        <f>'[2]СВОД по МО'!$FU$28</f>
        <v>-17500.940040000001</v>
      </c>
      <c r="CD23" s="79">
        <f>'[3]План 2022'!$U18</f>
        <v>1200</v>
      </c>
      <c r="CE23" s="91">
        <f>'[3]План 2022'!$V18</f>
        <v>1636.248</v>
      </c>
      <c r="CF23" s="5">
        <f t="shared" si="10"/>
        <v>0</v>
      </c>
      <c r="CG23" s="43">
        <f t="shared" si="11"/>
        <v>0</v>
      </c>
      <c r="CH23" s="6">
        <v>1882</v>
      </c>
      <c r="CI23" s="94">
        <v>1879.04</v>
      </c>
      <c r="CJ23" s="6"/>
      <c r="CK23" s="94"/>
      <c r="CL23" s="6"/>
      <c r="CM23" s="94"/>
    </row>
    <row r="24" spans="1:93" x14ac:dyDescent="0.25">
      <c r="A24" s="24">
        <v>11</v>
      </c>
      <c r="B24" s="25" t="str">
        <f>'[1]План 2022'!$B19</f>
        <v>Гериатр. больница</v>
      </c>
      <c r="C24" s="79">
        <f>'[1]План 2022'!$E19</f>
        <v>0</v>
      </c>
      <c r="D24" s="91">
        <f>'[1]План 2022'!$F19</f>
        <v>0</v>
      </c>
      <c r="E24" s="48">
        <f>'[2]СВОД по МО'!$EE$25</f>
        <v>0</v>
      </c>
      <c r="F24" s="48">
        <f>'[2]СВОД по МО'!$EF$25</f>
        <v>0</v>
      </c>
      <c r="G24" s="79">
        <f>'[3]План 2022'!$E19</f>
        <v>0</v>
      </c>
      <c r="H24" s="91">
        <f>'[3]План 2022'!$F19</f>
        <v>0</v>
      </c>
      <c r="I24" s="91">
        <f>'[3]План 2022'!$G19</f>
        <v>0</v>
      </c>
      <c r="J24" s="55">
        <f t="shared" si="0"/>
        <v>0</v>
      </c>
      <c r="K24" s="87">
        <f t="shared" si="1"/>
        <v>0</v>
      </c>
      <c r="L24" s="6"/>
      <c r="M24" s="42"/>
      <c r="N24" s="6">
        <f t="shared" si="14"/>
        <v>0</v>
      </c>
      <c r="O24" s="42"/>
      <c r="P24" s="6"/>
      <c r="Q24" s="93"/>
      <c r="R24" s="198">
        <f>'[1]План 2022'!$J19</f>
        <v>0</v>
      </c>
      <c r="S24" s="197">
        <f>'[1]План 2022'!$K19</f>
        <v>0</v>
      </c>
      <c r="T24" s="197">
        <f>'[1]План 2022'!$M19</f>
        <v>0</v>
      </c>
      <c r="U24" s="170"/>
      <c r="V24" s="48">
        <f>'[2]СВОД по МО'!$EM$25</f>
        <v>0</v>
      </c>
      <c r="W24" s="201">
        <f>'[2]СВОД по МО'!$EN$25</f>
        <v>0</v>
      </c>
      <c r="X24" s="48">
        <f>'[2]СВОД по МО'!$ER$25</f>
        <v>0</v>
      </c>
      <c r="Y24" s="201">
        <f>'[2]СВОД по МО'!$EU$25</f>
        <v>0</v>
      </c>
      <c r="Z24" s="169">
        <f>'[3]План 2022'!$J19</f>
        <v>0</v>
      </c>
      <c r="AA24" s="91">
        <f>'[3]План 2022'!$K19</f>
        <v>0</v>
      </c>
      <c r="AB24" s="91">
        <f>'[3]План 2022'!$M19</f>
        <v>0</v>
      </c>
      <c r="AC24" s="170"/>
      <c r="AD24" s="174">
        <f t="shared" si="2"/>
        <v>0</v>
      </c>
      <c r="AE24" s="173">
        <f t="shared" si="3"/>
        <v>0</v>
      </c>
      <c r="AF24" s="272">
        <f t="shared" si="4"/>
        <v>0</v>
      </c>
      <c r="AG24" s="273">
        <f t="shared" si="5"/>
        <v>0</v>
      </c>
      <c r="AH24" s="6"/>
      <c r="AI24" s="93"/>
      <c r="AJ24" s="168">
        <f t="shared" si="12"/>
        <v>0</v>
      </c>
      <c r="AK24" s="42">
        <f t="shared" si="13"/>
        <v>0</v>
      </c>
      <c r="AL24" s="6"/>
      <c r="AM24" s="93"/>
      <c r="AN24" s="168"/>
      <c r="AO24" s="42"/>
      <c r="AP24" s="42"/>
      <c r="AQ24" s="93"/>
      <c r="AR24" s="168"/>
      <c r="AS24" s="93"/>
      <c r="AT24" s="169">
        <f>'[1]План 2022'!$O19</f>
        <v>0</v>
      </c>
      <c r="AU24" s="91">
        <f>'[1]План 2022'!$P19</f>
        <v>0</v>
      </c>
      <c r="AV24" s="48">
        <f>'[2]СВОД по МО'!$EX$25</f>
        <v>0</v>
      </c>
      <c r="AW24" s="48">
        <f>'[2]СВОД по МО'!$FA$25</f>
        <v>0</v>
      </c>
      <c r="AX24" s="79">
        <f>'[3]План 2022'!$O19</f>
        <v>0</v>
      </c>
      <c r="AY24" s="91">
        <f>'[3]План 2022'!$P19</f>
        <v>0</v>
      </c>
      <c r="AZ24" s="5">
        <f t="shared" si="6"/>
        <v>0</v>
      </c>
      <c r="BA24" s="87">
        <f t="shared" si="7"/>
        <v>0</v>
      </c>
      <c r="BB24" s="6"/>
      <c r="BC24" s="42"/>
      <c r="BD24" s="42"/>
      <c r="BE24" s="42"/>
      <c r="BF24" s="6"/>
      <c r="BG24" s="94"/>
      <c r="BH24" s="6"/>
      <c r="BI24" s="42"/>
      <c r="BJ24" s="169">
        <f>'[1]План 2022'!$Q19</f>
        <v>0</v>
      </c>
      <c r="BK24" s="91">
        <f>'[1]План 2022'!$R19+'[1]План 2022'!$V19</f>
        <v>0</v>
      </c>
      <c r="BL24" s="48">
        <f>'[2]СВОД по МО'!$FG$25</f>
        <v>0</v>
      </c>
      <c r="BM24" s="48">
        <f>'[2]СВОД по МО'!$FJ$25+CC24</f>
        <v>-1601.55</v>
      </c>
      <c r="BN24" s="79">
        <f>'[3]План 2022'!$Q19</f>
        <v>0</v>
      </c>
      <c r="BO24" s="91">
        <f>'[3]План 2022'!$R19+'[3]План 2022'!$V19</f>
        <v>0</v>
      </c>
      <c r="BP24" s="5">
        <f t="shared" si="8"/>
        <v>0</v>
      </c>
      <c r="BQ24" s="87">
        <f t="shared" si="9"/>
        <v>0</v>
      </c>
      <c r="BR24" s="6"/>
      <c r="BS24" s="42"/>
      <c r="BT24" s="42"/>
      <c r="BU24" s="42"/>
      <c r="BV24" s="6"/>
      <c r="BW24" s="42"/>
      <c r="BX24" s="6"/>
      <c r="BY24" s="93"/>
      <c r="BZ24" s="169">
        <f>'[1]План 2022'!$U19</f>
        <v>0</v>
      </c>
      <c r="CA24" s="91">
        <f>'[1]План 2022'!$V19</f>
        <v>0</v>
      </c>
      <c r="CB24" s="48">
        <f>'[2]СВОД по МО'!$FR$25</f>
        <v>-16534</v>
      </c>
      <c r="CC24" s="48">
        <f>'[2]СВОД по МО'!$FU$25</f>
        <v>-1601.55</v>
      </c>
      <c r="CD24" s="79">
        <f>'[3]План 2022'!$U19</f>
        <v>0</v>
      </c>
      <c r="CE24" s="91">
        <f>'[3]План 2022'!$V19</f>
        <v>0</v>
      </c>
      <c r="CF24" s="5">
        <f t="shared" si="10"/>
        <v>0</v>
      </c>
      <c r="CG24" s="43">
        <f t="shared" si="11"/>
        <v>0</v>
      </c>
      <c r="CH24" s="6">
        <v>3238</v>
      </c>
      <c r="CI24" s="94">
        <v>511.57</v>
      </c>
      <c r="CJ24" s="6"/>
      <c r="CK24" s="94"/>
      <c r="CL24" s="6"/>
      <c r="CM24" s="94"/>
    </row>
    <row r="25" spans="1:93" x14ac:dyDescent="0.25">
      <c r="A25" s="24">
        <v>12</v>
      </c>
      <c r="B25" s="25" t="str">
        <f>'[1]План 2022'!$B20</f>
        <v>ГП № 1</v>
      </c>
      <c r="C25" s="79">
        <f>'[1]План 2022'!$E20</f>
        <v>15177</v>
      </c>
      <c r="D25" s="91">
        <f>'[1]План 2022'!$F20</f>
        <v>92443.709999999992</v>
      </c>
      <c r="E25" s="48">
        <f>'[2]СВОД по МО'!$EE$26</f>
        <v>5731</v>
      </c>
      <c r="F25" s="48">
        <f>'[2]СВОД по МО'!$EF$26</f>
        <v>34200.044150000009</v>
      </c>
      <c r="G25" s="79">
        <f>'[3]План 2022'!$E20</f>
        <v>14399</v>
      </c>
      <c r="H25" s="91">
        <f>'[3]План 2022'!$F20</f>
        <v>92443.709999999992</v>
      </c>
      <c r="I25" s="91">
        <f>'[3]План 2022'!$G20</f>
        <v>9942</v>
      </c>
      <c r="J25" s="55">
        <f t="shared" si="0"/>
        <v>-778</v>
      </c>
      <c r="K25" s="87">
        <f t="shared" si="1"/>
        <v>0</v>
      </c>
      <c r="L25" s="6"/>
      <c r="M25" s="42"/>
      <c r="N25" s="6">
        <f t="shared" si="14"/>
        <v>-778</v>
      </c>
      <c r="O25" s="42"/>
      <c r="P25" s="6"/>
      <c r="Q25" s="93"/>
      <c r="R25" s="198">
        <f>'[1]План 2022'!$J20</f>
        <v>39002</v>
      </c>
      <c r="S25" s="197">
        <f>'[1]План 2022'!$K20</f>
        <v>61752.410000000011</v>
      </c>
      <c r="T25" s="197">
        <f>'[1]План 2022'!$M20</f>
        <v>4500</v>
      </c>
      <c r="U25" s="170">
        <f>[1]ГП1!$X$103</f>
        <v>4835.840000000002</v>
      </c>
      <c r="V25" s="48">
        <f>'[2]СВОД по МО'!$EM$26</f>
        <v>24476</v>
      </c>
      <c r="W25" s="201">
        <f>'[2]СВОД по МО'!$EN$26</f>
        <v>87373.226090000011</v>
      </c>
      <c r="X25" s="48">
        <f>'[2]СВОД по МО'!$ER$26</f>
        <v>4853</v>
      </c>
      <c r="Y25" s="201">
        <f>'[2]СВОД по МО'!$EU$26</f>
        <v>5215.1793899999993</v>
      </c>
      <c r="Z25" s="169">
        <f>'[3]План 2022'!$J20</f>
        <v>35325.599999999999</v>
      </c>
      <c r="AA25" s="91">
        <f>'[3]План 2022'!$K20</f>
        <v>63174.790000000008</v>
      </c>
      <c r="AB25" s="91">
        <f>'[3]План 2022'!$M20</f>
        <v>5823.6</v>
      </c>
      <c r="AC25" s="170">
        <f>[3]ГП1!$X$103</f>
        <v>6258.2200000000021</v>
      </c>
      <c r="AD25" s="174">
        <f t="shared" si="2"/>
        <v>-3676.4000000000015</v>
      </c>
      <c r="AE25" s="173">
        <f t="shared" si="3"/>
        <v>1422.3799999999974</v>
      </c>
      <c r="AF25" s="272">
        <f t="shared" si="4"/>
        <v>1323.6000000000004</v>
      </c>
      <c r="AG25" s="273">
        <f t="shared" si="5"/>
        <v>1422.38</v>
      </c>
      <c r="AH25" s="6"/>
      <c r="AI25" s="93"/>
      <c r="AJ25" s="168">
        <f t="shared" si="12"/>
        <v>-3676.4000000000015</v>
      </c>
      <c r="AK25" s="42">
        <f t="shared" si="13"/>
        <v>1422.3799999999974</v>
      </c>
      <c r="AL25" s="6"/>
      <c r="AM25" s="93"/>
      <c r="AN25" s="168"/>
      <c r="AO25" s="42"/>
      <c r="AP25" s="42"/>
      <c r="AQ25" s="93"/>
      <c r="AR25" s="168"/>
      <c r="AS25" s="93"/>
      <c r="AT25" s="169">
        <f>'[1]План 2022'!$O20</f>
        <v>17747</v>
      </c>
      <c r="AU25" s="91">
        <f>'[1]План 2022'!$P20</f>
        <v>56966.600000000006</v>
      </c>
      <c r="AV25" s="48">
        <f>'[2]СВОД по МО'!$EX$26</f>
        <v>14766</v>
      </c>
      <c r="AW25" s="48">
        <f>'[2]СВОД по МО'!$FA$26</f>
        <v>47223.219580000004</v>
      </c>
      <c r="AX25" s="79">
        <f>'[3]План 2022'!$O20</f>
        <v>17747</v>
      </c>
      <c r="AY25" s="91">
        <f>'[3]План 2022'!$P20</f>
        <v>56966.600000000006</v>
      </c>
      <c r="AZ25" s="5">
        <f t="shared" si="6"/>
        <v>0</v>
      </c>
      <c r="BA25" s="87">
        <f t="shared" si="7"/>
        <v>0</v>
      </c>
      <c r="BB25" s="6"/>
      <c r="BC25" s="42"/>
      <c r="BD25" s="42"/>
      <c r="BE25" s="42"/>
      <c r="BF25" s="6"/>
      <c r="BG25" s="94"/>
      <c r="BH25" s="6"/>
      <c r="BI25" s="42"/>
      <c r="BJ25" s="169">
        <f>'[1]План 2022'!$Q20</f>
        <v>28170</v>
      </c>
      <c r="BK25" s="91">
        <f>'[1]План 2022'!$R20+'[1]План 2022'!$V20</f>
        <v>78490.429999999993</v>
      </c>
      <c r="BL25" s="48">
        <f>'[2]СВОД по МО'!$FG$26</f>
        <v>23979</v>
      </c>
      <c r="BM25" s="48">
        <f>'[2]СВОД по МО'!$FJ$26+CC25</f>
        <v>56218.581869999995</v>
      </c>
      <c r="BN25" s="79">
        <f>'[3]План 2022'!$Q20</f>
        <v>28170</v>
      </c>
      <c r="BO25" s="91">
        <f>'[3]План 2022'!$R20+'[3]План 2022'!$V20</f>
        <v>78490.429999999993</v>
      </c>
      <c r="BP25" s="5">
        <f t="shared" si="8"/>
        <v>0</v>
      </c>
      <c r="BQ25" s="87">
        <f t="shared" si="9"/>
        <v>0</v>
      </c>
      <c r="BR25" s="6"/>
      <c r="BS25" s="42"/>
      <c r="BT25" s="42"/>
      <c r="BU25" s="42"/>
      <c r="BV25" s="6"/>
      <c r="BW25" s="42"/>
      <c r="BX25" s="6"/>
      <c r="BY25" s="93"/>
      <c r="BZ25" s="169">
        <f>'[1]План 2022'!$U20</f>
        <v>1228</v>
      </c>
      <c r="CA25" s="91">
        <f>'[1]План 2022'!$V20</f>
        <v>3464.4286400000001</v>
      </c>
      <c r="CB25" s="48">
        <f>'[2]СВОД по МО'!$FR$26</f>
        <v>-80421</v>
      </c>
      <c r="CC25" s="48">
        <f>'[2]СВОД по МО'!$FU$26</f>
        <v>-8422.8652099999999</v>
      </c>
      <c r="CD25" s="79">
        <f>'[3]План 2022'!$U20</f>
        <v>1228</v>
      </c>
      <c r="CE25" s="91">
        <f>'[3]План 2022'!$V20</f>
        <v>3464.4286400000001</v>
      </c>
      <c r="CF25" s="5">
        <f t="shared" si="10"/>
        <v>0</v>
      </c>
      <c r="CG25" s="43">
        <f t="shared" si="11"/>
        <v>0</v>
      </c>
      <c r="CH25" s="6"/>
      <c r="CI25" s="94"/>
      <c r="CJ25" s="6"/>
      <c r="CK25" s="94"/>
      <c r="CL25" s="6"/>
      <c r="CM25" s="94"/>
    </row>
    <row r="26" spans="1:93" x14ac:dyDescent="0.25">
      <c r="A26" s="24">
        <v>13</v>
      </c>
      <c r="B26" s="25" t="str">
        <f>'[1]План 2022'!$B21</f>
        <v>ГП № 3</v>
      </c>
      <c r="C26" s="79">
        <f>'[1]План 2022'!$E21</f>
        <v>17903</v>
      </c>
      <c r="D26" s="91">
        <f>'[1]План 2022'!$F21</f>
        <v>109253.09</v>
      </c>
      <c r="E26" s="48">
        <f>'[2]СВОД по МО'!$EE$27</f>
        <v>6960</v>
      </c>
      <c r="F26" s="48">
        <f>'[2]СВОД по МО'!$EF$27</f>
        <v>47754.627679999998</v>
      </c>
      <c r="G26" s="79">
        <f>'[3]План 2022'!$E21</f>
        <v>17152</v>
      </c>
      <c r="H26" s="91">
        <f>'[3]План 2022'!$F21</f>
        <v>109253.09</v>
      </c>
      <c r="I26" s="91">
        <f>'[3]План 2022'!$G21</f>
        <v>12178</v>
      </c>
      <c r="J26" s="55">
        <f t="shared" si="0"/>
        <v>-751</v>
      </c>
      <c r="K26" s="87">
        <f t="shared" si="1"/>
        <v>0</v>
      </c>
      <c r="L26" s="6"/>
      <c r="M26" s="42"/>
      <c r="N26" s="6">
        <f t="shared" si="14"/>
        <v>-751</v>
      </c>
      <c r="O26" s="42"/>
      <c r="P26" s="6"/>
      <c r="Q26" s="93"/>
      <c r="R26" s="198">
        <f>'[1]План 2022'!$J21</f>
        <v>47000</v>
      </c>
      <c r="S26" s="197">
        <f>'[1]План 2022'!$K21</f>
        <v>65423.94</v>
      </c>
      <c r="T26" s="197">
        <f>'[1]План 2022'!$M21</f>
        <v>6154</v>
      </c>
      <c r="U26" s="170">
        <f>[1]ГП3!$X$103</f>
        <v>6613.27</v>
      </c>
      <c r="V26" s="48">
        <f>'[2]СВОД по МО'!$EM$27</f>
        <v>35315</v>
      </c>
      <c r="W26" s="201">
        <f>'[2]СВОД по МО'!$EN$27</f>
        <v>89815.711139999999</v>
      </c>
      <c r="X26" s="48">
        <f>'[2]СВОД по МО'!$ER$27</f>
        <v>6177</v>
      </c>
      <c r="Y26" s="201">
        <f>'[2]СВОД по МО'!$EU$27</f>
        <v>6641.5070100000003</v>
      </c>
      <c r="Z26" s="169">
        <f>'[3]План 2022'!$J21</f>
        <v>48264</v>
      </c>
      <c r="AA26" s="91">
        <f>'[3]План 2022'!$K21</f>
        <v>66782.280000000013</v>
      </c>
      <c r="AB26" s="91">
        <f>'[3]План 2022'!$M21</f>
        <v>7418</v>
      </c>
      <c r="AC26" s="170">
        <f>[3]ГП3!$X$103</f>
        <v>7971.6100000000006</v>
      </c>
      <c r="AD26" s="174">
        <f t="shared" si="2"/>
        <v>1264</v>
      </c>
      <c r="AE26" s="173">
        <f t="shared" si="3"/>
        <v>1358.3400000000111</v>
      </c>
      <c r="AF26" s="272">
        <f t="shared" si="4"/>
        <v>1264</v>
      </c>
      <c r="AG26" s="273">
        <f t="shared" si="5"/>
        <v>1358.3400000000001</v>
      </c>
      <c r="AH26" s="268"/>
      <c r="AI26" s="93">
        <v>-70.98</v>
      </c>
      <c r="AJ26" s="168">
        <f t="shared" si="12"/>
        <v>1264</v>
      </c>
      <c r="AK26" s="42">
        <f t="shared" si="13"/>
        <v>1358.3400000000111</v>
      </c>
      <c r="AL26" s="6"/>
      <c r="AM26" s="93"/>
      <c r="AN26" s="168"/>
      <c r="AO26" s="42"/>
      <c r="AP26" s="42"/>
      <c r="AQ26" s="93"/>
      <c r="AR26" s="168"/>
      <c r="AS26" s="93"/>
      <c r="AT26" s="169">
        <f>'[1]План 2022'!$O21</f>
        <v>6900</v>
      </c>
      <c r="AU26" s="91">
        <f>'[1]План 2022'!$P21</f>
        <v>19555.150000000001</v>
      </c>
      <c r="AV26" s="48">
        <f>'[2]СВОД по МО'!$EX$27</f>
        <v>6784</v>
      </c>
      <c r="AW26" s="48">
        <f>'[2]СВОД по МО'!$FA$27</f>
        <v>19331.490669999996</v>
      </c>
      <c r="AX26" s="79">
        <f>'[3]План 2022'!$O21</f>
        <v>8078</v>
      </c>
      <c r="AY26" s="91">
        <f>'[3]План 2022'!$P21</f>
        <v>22950.41</v>
      </c>
      <c r="AZ26" s="5">
        <f t="shared" si="6"/>
        <v>1178</v>
      </c>
      <c r="BA26" s="87">
        <f t="shared" si="7"/>
        <v>3395.2599999999984</v>
      </c>
      <c r="BB26" s="6">
        <v>1178</v>
      </c>
      <c r="BC26" s="42">
        <v>3395.26</v>
      </c>
      <c r="BD26" s="42"/>
      <c r="BE26" s="42"/>
      <c r="BF26" s="6"/>
      <c r="BG26" s="94"/>
      <c r="BH26" s="6"/>
      <c r="BI26" s="42"/>
      <c r="BJ26" s="169">
        <f>'[1]План 2022'!$Q21</f>
        <v>37540</v>
      </c>
      <c r="BK26" s="91">
        <f>'[1]План 2022'!$R21+'[1]План 2022'!$V21</f>
        <v>94554.11</v>
      </c>
      <c r="BL26" s="48">
        <f>'[2]СВОД по МО'!$FG$27</f>
        <v>21702</v>
      </c>
      <c r="BM26" s="48">
        <f>'[2]СВОД по МО'!$FJ$27+CC26</f>
        <v>70156.64731</v>
      </c>
      <c r="BN26" s="79">
        <f>'[3]План 2022'!$Q21</f>
        <v>37540</v>
      </c>
      <c r="BO26" s="91">
        <f>'[3]План 2022'!$R21+'[3]План 2022'!$V21</f>
        <v>95223.21</v>
      </c>
      <c r="BP26" s="5">
        <f t="shared" si="8"/>
        <v>0</v>
      </c>
      <c r="BQ26" s="87">
        <f t="shared" si="9"/>
        <v>669.10000000000582</v>
      </c>
      <c r="BR26" s="6"/>
      <c r="BS26" s="42"/>
      <c r="BT26" s="42"/>
      <c r="BU26" s="42"/>
      <c r="BV26" s="6"/>
      <c r="BW26" s="42"/>
      <c r="BX26" s="6"/>
      <c r="BY26" s="93"/>
      <c r="BZ26" s="169">
        <f>'[1]План 2022'!$U21</f>
        <v>1414</v>
      </c>
      <c r="CA26" s="91">
        <f>'[1]План 2022'!$V21</f>
        <v>3243.8</v>
      </c>
      <c r="CB26" s="48">
        <f>'[2]СВОД по МО'!$FR$27</f>
        <v>-85776</v>
      </c>
      <c r="CC26" s="48">
        <f>'[2]СВОД по МО'!$FU$27</f>
        <v>-7929.9561300000005</v>
      </c>
      <c r="CD26" s="79">
        <f>'[3]План 2022'!$U21</f>
        <v>1414</v>
      </c>
      <c r="CE26" s="91">
        <f>'[3]План 2022'!$V21</f>
        <v>3912.8999999999996</v>
      </c>
      <c r="CF26" s="5">
        <f t="shared" si="10"/>
        <v>0</v>
      </c>
      <c r="CG26" s="43">
        <f t="shared" si="11"/>
        <v>669.09999999999945</v>
      </c>
      <c r="CH26" s="6"/>
      <c r="CI26" s="94"/>
      <c r="CJ26" s="6"/>
      <c r="CK26" s="94"/>
      <c r="CL26" s="6"/>
      <c r="CM26" s="94"/>
    </row>
    <row r="27" spans="1:93" x14ac:dyDescent="0.25">
      <c r="A27" s="24">
        <v>14</v>
      </c>
      <c r="B27" s="25" t="str">
        <f>'[1]План 2022'!$B22</f>
        <v>ГДП № 1</v>
      </c>
      <c r="C27" s="79">
        <f>'[1]План 2022'!$E22</f>
        <v>28980</v>
      </c>
      <c r="D27" s="91">
        <f>'[1]План 2022'!$F22</f>
        <v>193887.59000000003</v>
      </c>
      <c r="E27" s="48">
        <f>'[2]СВОД по МО'!$EE$30</f>
        <v>17963</v>
      </c>
      <c r="F27" s="48">
        <f>'[2]СВОД по МО'!$EF$30</f>
        <v>85602.215989999997</v>
      </c>
      <c r="G27" s="79">
        <f>'[3]План 2022'!$E22</f>
        <v>29758</v>
      </c>
      <c r="H27" s="91">
        <f>'[3]План 2022'!$F22</f>
        <v>193887.59000000003</v>
      </c>
      <c r="I27" s="91">
        <f>'[3]План 2022'!$G22</f>
        <v>0</v>
      </c>
      <c r="J27" s="55">
        <f t="shared" si="0"/>
        <v>778</v>
      </c>
      <c r="K27" s="87">
        <f t="shared" si="1"/>
        <v>0</v>
      </c>
      <c r="L27" s="6"/>
      <c r="M27" s="42"/>
      <c r="N27" s="6">
        <f t="shared" si="14"/>
        <v>778</v>
      </c>
      <c r="O27" s="42"/>
      <c r="P27" s="6"/>
      <c r="Q27" s="93"/>
      <c r="R27" s="198">
        <f>'[1]План 2022'!$J22</f>
        <v>130000</v>
      </c>
      <c r="S27" s="197">
        <f>'[1]План 2022'!$K22</f>
        <v>152601.99999999997</v>
      </c>
      <c r="T27" s="197">
        <f>'[1]План 2022'!$M22</f>
        <v>0</v>
      </c>
      <c r="U27" s="170"/>
      <c r="V27" s="48">
        <f>'[2]СВОД по МО'!$EM$30</f>
        <v>118861</v>
      </c>
      <c r="W27" s="201">
        <f>'[2]СВОД по МО'!$EN$30</f>
        <v>202865.93957000002</v>
      </c>
      <c r="X27" s="48">
        <f>'[2]СВОД по МО'!$ER$30</f>
        <v>0</v>
      </c>
      <c r="Y27" s="201">
        <f>'[2]СВОД по МО'!$EU$30</f>
        <v>0</v>
      </c>
      <c r="Z27" s="169">
        <f>'[3]План 2022'!$J22</f>
        <v>143000</v>
      </c>
      <c r="AA27" s="91">
        <f>'[3]План 2022'!$K22</f>
        <v>152601.99999999997</v>
      </c>
      <c r="AB27" s="91">
        <f>'[3]План 2022'!$M22</f>
        <v>0</v>
      </c>
      <c r="AC27" s="170"/>
      <c r="AD27" s="174">
        <f t="shared" si="2"/>
        <v>13000</v>
      </c>
      <c r="AE27" s="173">
        <f t="shared" si="3"/>
        <v>0</v>
      </c>
      <c r="AF27" s="272">
        <f t="shared" si="4"/>
        <v>0</v>
      </c>
      <c r="AG27" s="273">
        <f t="shared" si="5"/>
        <v>0</v>
      </c>
      <c r="AH27" s="6">
        <v>13000</v>
      </c>
      <c r="AI27" s="93"/>
      <c r="AJ27" s="168">
        <f t="shared" si="12"/>
        <v>13000</v>
      </c>
      <c r="AK27" s="42">
        <f t="shared" si="13"/>
        <v>0</v>
      </c>
      <c r="AL27" s="6"/>
      <c r="AM27" s="93"/>
      <c r="AN27" s="168"/>
      <c r="AO27" s="42"/>
      <c r="AP27" s="42"/>
      <c r="AQ27" s="93"/>
      <c r="AR27" s="168"/>
      <c r="AS27" s="93"/>
      <c r="AT27" s="169">
        <f>'[1]План 2022'!$O22</f>
        <v>38400</v>
      </c>
      <c r="AU27" s="91">
        <f>'[1]План 2022'!$P22</f>
        <v>109520.26000000001</v>
      </c>
      <c r="AV27" s="48">
        <f>'[2]СВОД по МО'!$EX$30</f>
        <v>32348</v>
      </c>
      <c r="AW27" s="48">
        <f>'[2]СВОД по МО'!$FA$30</f>
        <v>92186.864370000025</v>
      </c>
      <c r="AX27" s="79">
        <f>'[3]План 2022'!$O22</f>
        <v>40997</v>
      </c>
      <c r="AY27" s="91">
        <f>'[3]План 2022'!$P22</f>
        <v>116781.04</v>
      </c>
      <c r="AZ27" s="5">
        <f t="shared" si="6"/>
        <v>2597</v>
      </c>
      <c r="BA27" s="87">
        <f t="shared" si="7"/>
        <v>7260.7799999999843</v>
      </c>
      <c r="BB27" s="6">
        <v>5400</v>
      </c>
      <c r="BC27" s="42">
        <v>15243.16</v>
      </c>
      <c r="BD27" s="42"/>
      <c r="BE27" s="42"/>
      <c r="BF27" s="6">
        <v>2597</v>
      </c>
      <c r="BG27" s="94">
        <v>7260.7799999999843</v>
      </c>
      <c r="BH27" s="6"/>
      <c r="BI27" s="42"/>
      <c r="BJ27" s="169">
        <f>'[1]План 2022'!$Q22</f>
        <v>55885</v>
      </c>
      <c r="BK27" s="91">
        <f>'[1]План 2022'!$R22+'[1]План 2022'!$V22</f>
        <v>141116.96</v>
      </c>
      <c r="BL27" s="48">
        <f>'[2]СВОД по МО'!$FG$30</f>
        <v>30379</v>
      </c>
      <c r="BM27" s="48">
        <f>'[2]СВОД по МО'!$FJ$30+CC27</f>
        <v>102884.98540999998</v>
      </c>
      <c r="BN27" s="79">
        <f>'[3]План 2022'!$Q22</f>
        <v>55885</v>
      </c>
      <c r="BO27" s="91">
        <f>'[3]План 2022'!$R22+'[3]План 2022'!$V22</f>
        <v>140561.29999999999</v>
      </c>
      <c r="BP27" s="5">
        <f t="shared" si="8"/>
        <v>0</v>
      </c>
      <c r="BQ27" s="87">
        <f t="shared" si="9"/>
        <v>-555.66000000000349</v>
      </c>
      <c r="BR27" s="6"/>
      <c r="BS27" s="42"/>
      <c r="BT27" s="42"/>
      <c r="BU27" s="42"/>
      <c r="BV27" s="6"/>
      <c r="BW27" s="42"/>
      <c r="BX27" s="6"/>
      <c r="BY27" s="93"/>
      <c r="BZ27" s="169">
        <f>'[1]План 2022'!$U22</f>
        <v>1730</v>
      </c>
      <c r="CA27" s="91">
        <f>'[1]План 2022'!$V22</f>
        <v>4623.5654000000004</v>
      </c>
      <c r="CB27" s="48">
        <f>'[2]СВОД по МО'!$FR$30</f>
        <v>-85282</v>
      </c>
      <c r="CC27" s="48">
        <f>'[2]СВОД по МО'!$FU$30</f>
        <v>-15741.771599999998</v>
      </c>
      <c r="CD27" s="79">
        <f>'[3]План 2022'!$U22</f>
        <v>1730</v>
      </c>
      <c r="CE27" s="91">
        <f>'[3]План 2022'!$V22</f>
        <v>4067.9134000000004</v>
      </c>
      <c r="CF27" s="5">
        <f t="shared" si="10"/>
        <v>0</v>
      </c>
      <c r="CG27" s="43">
        <f t="shared" si="11"/>
        <v>-555.65200000000004</v>
      </c>
      <c r="CH27" s="6">
        <v>-7060</v>
      </c>
      <c r="CI27" s="94">
        <v>-22930.26</v>
      </c>
      <c r="CJ27" s="6"/>
      <c r="CK27" s="94"/>
      <c r="CL27" s="6"/>
      <c r="CM27" s="94"/>
    </row>
    <row r="28" spans="1:93" x14ac:dyDescent="0.25">
      <c r="A28" s="24">
        <v>15</v>
      </c>
      <c r="B28" s="25" t="str">
        <f>'[1]План 2022'!$B23</f>
        <v>ГДП № 2</v>
      </c>
      <c r="C28" s="79">
        <f>'[1]План 2022'!$E23</f>
        <v>7763</v>
      </c>
      <c r="D28" s="91">
        <f>'[1]План 2022'!$F23</f>
        <v>51800.520000000004</v>
      </c>
      <c r="E28" s="48">
        <f>'[2]СВОД по МО'!$EE$31</f>
        <v>2726</v>
      </c>
      <c r="F28" s="48">
        <f>'[2]СВОД по МО'!$EF$31</f>
        <v>5421.0386200000003</v>
      </c>
      <c r="G28" s="79">
        <f>'[3]План 2022'!$E23</f>
        <v>8127</v>
      </c>
      <c r="H28" s="91">
        <f>'[3]План 2022'!$F23</f>
        <v>51800.520000000004</v>
      </c>
      <c r="I28" s="91">
        <f>'[3]План 2022'!$G23</f>
        <v>0</v>
      </c>
      <c r="J28" s="55">
        <f t="shared" si="0"/>
        <v>364</v>
      </c>
      <c r="K28" s="87">
        <f t="shared" si="1"/>
        <v>0</v>
      </c>
      <c r="L28" s="6"/>
      <c r="M28" s="42"/>
      <c r="N28" s="6">
        <f t="shared" si="14"/>
        <v>364</v>
      </c>
      <c r="O28" s="42"/>
      <c r="P28" s="6"/>
      <c r="Q28" s="93"/>
      <c r="R28" s="198">
        <f>'[1]План 2022'!$J23</f>
        <v>55000</v>
      </c>
      <c r="S28" s="197">
        <f>'[1]План 2022'!$K23</f>
        <v>63118.130000000005</v>
      </c>
      <c r="T28" s="197">
        <f>'[1]План 2022'!$M23</f>
        <v>0</v>
      </c>
      <c r="U28" s="170"/>
      <c r="V28" s="48">
        <f>'[2]СВОД по МО'!$EM$31</f>
        <v>42990</v>
      </c>
      <c r="W28" s="201">
        <f>'[2]СВОД по МО'!$EN$31</f>
        <v>90241.630569999994</v>
      </c>
      <c r="X28" s="48">
        <f>'[2]СВОД по МО'!$ER$31</f>
        <v>0</v>
      </c>
      <c r="Y28" s="201">
        <f>'[2]СВОД по МО'!$EU$31</f>
        <v>0</v>
      </c>
      <c r="Z28" s="169">
        <f>'[3]План 2022'!$J23</f>
        <v>52300</v>
      </c>
      <c r="AA28" s="91">
        <f>'[3]План 2022'!$K23</f>
        <v>63118.130000000005</v>
      </c>
      <c r="AB28" s="91">
        <f>'[3]План 2022'!$M23</f>
        <v>0</v>
      </c>
      <c r="AC28" s="170"/>
      <c r="AD28" s="174">
        <f t="shared" si="2"/>
        <v>-2700</v>
      </c>
      <c r="AE28" s="173">
        <f t="shared" si="3"/>
        <v>0</v>
      </c>
      <c r="AF28" s="174">
        <f t="shared" si="4"/>
        <v>0</v>
      </c>
      <c r="AG28" s="158">
        <f t="shared" si="5"/>
        <v>0</v>
      </c>
      <c r="AH28" s="6"/>
      <c r="AI28" s="93"/>
      <c r="AJ28" s="168">
        <f t="shared" si="12"/>
        <v>-2700</v>
      </c>
      <c r="AK28" s="42">
        <f t="shared" si="13"/>
        <v>0</v>
      </c>
      <c r="AL28" s="6"/>
      <c r="AM28" s="93"/>
      <c r="AN28" s="168"/>
      <c r="AO28" s="42"/>
      <c r="AP28" s="42"/>
      <c r="AQ28" s="93"/>
      <c r="AR28" s="168"/>
      <c r="AS28" s="93"/>
      <c r="AT28" s="169">
        <f>'[1]План 2022'!$O23</f>
        <v>8000</v>
      </c>
      <c r="AU28" s="91">
        <f>'[1]План 2022'!$P23</f>
        <v>22816.73</v>
      </c>
      <c r="AV28" s="48">
        <f>'[2]СВОД по МО'!$EX$31</f>
        <v>7559</v>
      </c>
      <c r="AW28" s="48">
        <f>'[2]СВОД по МО'!$FA$31</f>
        <v>21542.511979999999</v>
      </c>
      <c r="AX28" s="79">
        <f>'[3]План 2022'!$O23</f>
        <v>9500</v>
      </c>
      <c r="AY28" s="91">
        <f>'[3]План 2022'!$P23</f>
        <v>27094.879999999997</v>
      </c>
      <c r="AZ28" s="5">
        <f t="shared" si="6"/>
        <v>1500</v>
      </c>
      <c r="BA28" s="87">
        <f t="shared" si="7"/>
        <v>4278.1499999999978</v>
      </c>
      <c r="BB28" s="6">
        <v>1500</v>
      </c>
      <c r="BC28" s="42">
        <v>4278.1499999999996</v>
      </c>
      <c r="BD28" s="42"/>
      <c r="BE28" s="42"/>
      <c r="BF28" s="6"/>
      <c r="BG28" s="94"/>
      <c r="BH28" s="6"/>
      <c r="BI28" s="42"/>
      <c r="BJ28" s="169">
        <f>'[1]План 2022'!$Q23</f>
        <v>20130</v>
      </c>
      <c r="BK28" s="91">
        <f>'[1]План 2022'!$R23+'[1]План 2022'!$V23</f>
        <v>40842.6</v>
      </c>
      <c r="BL28" s="48">
        <f>'[2]СВОД по МО'!$FG$31</f>
        <v>8136</v>
      </c>
      <c r="BM28" s="48">
        <f>'[2]СВОД по МО'!$FJ$31+CC28</f>
        <v>31271.448779999995</v>
      </c>
      <c r="BN28" s="79">
        <f>'[3]План 2022'!$Q23</f>
        <v>20130</v>
      </c>
      <c r="BO28" s="91">
        <f>'[3]План 2022'!$R23+'[3]План 2022'!$V23</f>
        <v>41192.67</v>
      </c>
      <c r="BP28" s="5">
        <f t="shared" si="8"/>
        <v>0</v>
      </c>
      <c r="BQ28" s="87">
        <f t="shared" si="9"/>
        <v>350.06999999999971</v>
      </c>
      <c r="BR28" s="6"/>
      <c r="BS28" s="42"/>
      <c r="BT28" s="42"/>
      <c r="BU28" s="42"/>
      <c r="BV28" s="6"/>
      <c r="BW28" s="42"/>
      <c r="BX28" s="6"/>
      <c r="BY28" s="93"/>
      <c r="BZ28" s="169">
        <f>'[1]План 2022'!$U23</f>
        <v>550</v>
      </c>
      <c r="CA28" s="91">
        <f>'[1]План 2022'!$V23</f>
        <v>1442.1389999999999</v>
      </c>
      <c r="CB28" s="48">
        <f>'[2]СВОД по МО'!$FR$31</f>
        <v>-17848</v>
      </c>
      <c r="CC28" s="48">
        <f>'[2]СВОД по МО'!$FU$31</f>
        <v>-1772.4064799999999</v>
      </c>
      <c r="CD28" s="79">
        <f>'[3]План 2022'!$U23</f>
        <v>680</v>
      </c>
      <c r="CE28" s="91">
        <f>'[3]План 2022'!$V23</f>
        <v>1792.21</v>
      </c>
      <c r="CF28" s="5">
        <f t="shared" si="10"/>
        <v>130</v>
      </c>
      <c r="CG28" s="43">
        <f t="shared" si="11"/>
        <v>350.07100000000014</v>
      </c>
      <c r="CH28" s="6">
        <f>100+30</f>
        <v>130</v>
      </c>
      <c r="CI28" s="94">
        <f>257.61+92.46</f>
        <v>350.07</v>
      </c>
      <c r="CJ28" s="6"/>
      <c r="CK28" s="94"/>
      <c r="CL28" s="6"/>
      <c r="CM28" s="94"/>
    </row>
    <row r="29" spans="1:93" x14ac:dyDescent="0.25">
      <c r="A29" s="24">
        <v>16</v>
      </c>
      <c r="B29" s="25" t="str">
        <f>'[1]План 2022'!$B24</f>
        <v>Гор. стоматология</v>
      </c>
      <c r="C29" s="79">
        <f>'[1]План 2022'!$E24</f>
        <v>0</v>
      </c>
      <c r="D29" s="91">
        <f>'[1]План 2022'!$F24</f>
        <v>0</v>
      </c>
      <c r="E29" s="48">
        <f>'[2]СВОД по МО'!$EE$29</f>
        <v>0</v>
      </c>
      <c r="F29" s="48">
        <f>'[2]СВОД по МО'!$EF$29</f>
        <v>0</v>
      </c>
      <c r="G29" s="79">
        <f>'[3]План 2022'!$E24</f>
        <v>0</v>
      </c>
      <c r="H29" s="91">
        <f>'[3]План 2022'!$F24</f>
        <v>0</v>
      </c>
      <c r="I29" s="91">
        <f>'[3]План 2022'!$G24</f>
        <v>0</v>
      </c>
      <c r="J29" s="55">
        <f t="shared" si="0"/>
        <v>0</v>
      </c>
      <c r="K29" s="87">
        <f t="shared" si="1"/>
        <v>0</v>
      </c>
      <c r="L29" s="6"/>
      <c r="M29" s="42"/>
      <c r="N29" s="6">
        <f t="shared" si="14"/>
        <v>0</v>
      </c>
      <c r="O29" s="42"/>
      <c r="P29" s="6"/>
      <c r="Q29" s="93"/>
      <c r="R29" s="198">
        <f>'[1]План 2022'!$J24</f>
        <v>600</v>
      </c>
      <c r="S29" s="197">
        <f>'[1]План 2022'!$K24</f>
        <v>545.78</v>
      </c>
      <c r="T29" s="197">
        <f>'[1]План 2022'!$M24</f>
        <v>0</v>
      </c>
      <c r="U29" s="170"/>
      <c r="V29" s="48">
        <f>'[2]СВОД по МО'!$EM$29</f>
        <v>143</v>
      </c>
      <c r="W29" s="201">
        <f>'[2]СВОД по МО'!$EN$29</f>
        <v>414.76574999999997</v>
      </c>
      <c r="X29" s="48">
        <f>'[2]СВОД по МО'!$ER$29</f>
        <v>0</v>
      </c>
      <c r="Y29" s="201">
        <f>'[2]СВОД по МО'!$EU$29</f>
        <v>0</v>
      </c>
      <c r="Z29" s="169">
        <f>'[3]План 2022'!$J24</f>
        <v>200</v>
      </c>
      <c r="AA29" s="91">
        <f>'[3]План 2022'!$K24</f>
        <v>545.78</v>
      </c>
      <c r="AB29" s="91">
        <f>'[3]План 2022'!$M24</f>
        <v>0</v>
      </c>
      <c r="AC29" s="170"/>
      <c r="AD29" s="174">
        <f t="shared" si="2"/>
        <v>-400</v>
      </c>
      <c r="AE29" s="173">
        <f t="shared" si="3"/>
        <v>0</v>
      </c>
      <c r="AF29" s="174">
        <f t="shared" si="4"/>
        <v>0</v>
      </c>
      <c r="AG29" s="158">
        <f t="shared" si="5"/>
        <v>0</v>
      </c>
      <c r="AH29" s="6"/>
      <c r="AI29" s="93"/>
      <c r="AJ29" s="168">
        <f t="shared" si="12"/>
        <v>-400</v>
      </c>
      <c r="AK29" s="42">
        <f t="shared" si="13"/>
        <v>0</v>
      </c>
      <c r="AL29" s="6"/>
      <c r="AM29" s="93"/>
      <c r="AN29" s="168"/>
      <c r="AO29" s="42"/>
      <c r="AP29" s="42"/>
      <c r="AQ29" s="93"/>
      <c r="AR29" s="168"/>
      <c r="AS29" s="93"/>
      <c r="AT29" s="169">
        <f>'[1]План 2022'!$O24</f>
        <v>11826</v>
      </c>
      <c r="AU29" s="91">
        <f>'[1]План 2022'!$P24</f>
        <v>18825.34</v>
      </c>
      <c r="AV29" s="48">
        <f>'[2]СВОД по МО'!$EX$29</f>
        <v>7653</v>
      </c>
      <c r="AW29" s="48">
        <f>'[2]СВОД по МО'!$FA$29</f>
        <v>12175.76907</v>
      </c>
      <c r="AX29" s="79">
        <f>'[3]План 2022'!$O24</f>
        <v>9326</v>
      </c>
      <c r="AY29" s="91">
        <f>'[3]План 2022'!$P24</f>
        <v>14845.69</v>
      </c>
      <c r="AZ29" s="5">
        <f t="shared" si="6"/>
        <v>-2500</v>
      </c>
      <c r="BA29" s="87">
        <f t="shared" si="7"/>
        <v>-3979.6499999999996</v>
      </c>
      <c r="BB29" s="6"/>
      <c r="BC29" s="42"/>
      <c r="BD29" s="42"/>
      <c r="BE29" s="42"/>
      <c r="BF29" s="6">
        <v>-2500</v>
      </c>
      <c r="BG29" s="94">
        <v>-3979.65</v>
      </c>
      <c r="BH29" s="6"/>
      <c r="BI29" s="42"/>
      <c r="BJ29" s="169">
        <f>'[1]План 2022'!$Q24</f>
        <v>20420</v>
      </c>
      <c r="BK29" s="91">
        <f>'[1]План 2022'!$R24+'[1]План 2022'!$V24</f>
        <v>75000</v>
      </c>
      <c r="BL29" s="48">
        <f>'[2]СВОД по МО'!$FG$29</f>
        <v>14537</v>
      </c>
      <c r="BM29" s="48">
        <f>'[2]СВОД по МО'!$FJ$29+CC29</f>
        <v>63810.606350000002</v>
      </c>
      <c r="BN29" s="79">
        <f>'[3]План 2022'!$Q24</f>
        <v>20420</v>
      </c>
      <c r="BO29" s="91">
        <f>'[3]План 2022'!$R24+'[3]План 2022'!$V24</f>
        <v>75000</v>
      </c>
      <c r="BP29" s="5">
        <f t="shared" si="8"/>
        <v>0</v>
      </c>
      <c r="BQ29" s="87">
        <f t="shared" si="9"/>
        <v>0</v>
      </c>
      <c r="BR29" s="6"/>
      <c r="BS29" s="42"/>
      <c r="BT29" s="42"/>
      <c r="BU29" s="42"/>
      <c r="BV29" s="6"/>
      <c r="BW29" s="42"/>
      <c r="BX29" s="6"/>
      <c r="BY29" s="93"/>
      <c r="BZ29" s="169">
        <f>'[1]План 2022'!$U24</f>
        <v>0</v>
      </c>
      <c r="CA29" s="91">
        <f>'[1]План 2022'!$V24</f>
        <v>0</v>
      </c>
      <c r="CB29" s="48">
        <f>'[2]СВОД по МО'!$FR$29</f>
        <v>0</v>
      </c>
      <c r="CC29" s="48">
        <f>'[2]СВОД по МО'!$FU$29</f>
        <v>0</v>
      </c>
      <c r="CD29" s="79">
        <f>'[3]План 2022'!$U24</f>
        <v>0</v>
      </c>
      <c r="CE29" s="91">
        <f>'[3]План 2022'!$V24</f>
        <v>0</v>
      </c>
      <c r="CF29" s="5">
        <f t="shared" si="10"/>
        <v>0</v>
      </c>
      <c r="CG29" s="43">
        <f t="shared" si="11"/>
        <v>0</v>
      </c>
      <c r="CH29" s="6"/>
      <c r="CI29" s="94"/>
      <c r="CJ29" s="6"/>
      <c r="CK29" s="94"/>
      <c r="CL29" s="6"/>
      <c r="CM29" s="94"/>
    </row>
    <row r="30" spans="1:93" x14ac:dyDescent="0.25">
      <c r="A30" s="24">
        <v>17</v>
      </c>
      <c r="B30" s="25" t="str">
        <f>'[1]План 2022'!$B25</f>
        <v>Детск. стоматолог.</v>
      </c>
      <c r="C30" s="79">
        <f>'[1]План 2022'!$E25</f>
        <v>0</v>
      </c>
      <c r="D30" s="91">
        <f>'[1]План 2022'!$F25</f>
        <v>0</v>
      </c>
      <c r="E30" s="48">
        <f>'[2]СВОД по МО'!$EE$32</f>
        <v>0</v>
      </c>
      <c r="F30" s="48">
        <f>'[2]СВОД по МО'!$EF$32</f>
        <v>0</v>
      </c>
      <c r="G30" s="79">
        <f>'[3]План 2022'!$E25</f>
        <v>0</v>
      </c>
      <c r="H30" s="91">
        <f>'[3]План 2022'!$F25</f>
        <v>0</v>
      </c>
      <c r="I30" s="91">
        <f>'[3]План 2022'!$G25</f>
        <v>0</v>
      </c>
      <c r="J30" s="55">
        <f t="shared" si="0"/>
        <v>0</v>
      </c>
      <c r="K30" s="87">
        <f t="shared" si="1"/>
        <v>0</v>
      </c>
      <c r="L30" s="6"/>
      <c r="M30" s="42"/>
      <c r="N30" s="6">
        <f t="shared" si="14"/>
        <v>0</v>
      </c>
      <c r="O30" s="42"/>
      <c r="P30" s="6"/>
      <c r="Q30" s="93"/>
      <c r="R30" s="198">
        <f>'[1]План 2022'!$J25</f>
        <v>200</v>
      </c>
      <c r="S30" s="197">
        <f>'[1]План 2022'!$K25</f>
        <v>181.93</v>
      </c>
      <c r="T30" s="197">
        <f>'[1]План 2022'!$M25</f>
        <v>0</v>
      </c>
      <c r="U30" s="170"/>
      <c r="V30" s="48">
        <f>'[2]СВОД по МО'!$EM$32</f>
        <v>218</v>
      </c>
      <c r="W30" s="201">
        <f>'[2]СВОД по МО'!$EN$32</f>
        <v>146.95071000000002</v>
      </c>
      <c r="X30" s="48">
        <f>'[2]СВОД по МО'!$ER$32</f>
        <v>0</v>
      </c>
      <c r="Y30" s="201">
        <f>'[2]СВОД по МО'!$EU$32</f>
        <v>0</v>
      </c>
      <c r="Z30" s="169">
        <f>'[3]План 2022'!$J25</f>
        <v>240</v>
      </c>
      <c r="AA30" s="91">
        <f>'[3]План 2022'!$K25</f>
        <v>181.93</v>
      </c>
      <c r="AB30" s="91">
        <f>'[3]План 2022'!$M25</f>
        <v>0</v>
      </c>
      <c r="AC30" s="170"/>
      <c r="AD30" s="174">
        <f t="shared" si="2"/>
        <v>40</v>
      </c>
      <c r="AE30" s="173">
        <f t="shared" si="3"/>
        <v>0</v>
      </c>
      <c r="AF30" s="174">
        <f t="shared" si="4"/>
        <v>0</v>
      </c>
      <c r="AG30" s="158">
        <f t="shared" si="5"/>
        <v>0</v>
      </c>
      <c r="AH30" s="6"/>
      <c r="AI30" s="93"/>
      <c r="AJ30" s="168">
        <f t="shared" si="12"/>
        <v>40</v>
      </c>
      <c r="AK30" s="42">
        <f t="shared" si="13"/>
        <v>0</v>
      </c>
      <c r="AL30" s="6"/>
      <c r="AM30" s="93"/>
      <c r="AN30" s="168"/>
      <c r="AO30" s="42"/>
      <c r="AP30" s="42"/>
      <c r="AQ30" s="93"/>
      <c r="AR30" s="168"/>
      <c r="AS30" s="93"/>
      <c r="AT30" s="169">
        <f>'[1]План 2022'!$O25</f>
        <v>0</v>
      </c>
      <c r="AU30" s="91">
        <f>'[1]План 2022'!$P25</f>
        <v>0</v>
      </c>
      <c r="AV30" s="48">
        <f>'[2]СВОД по МО'!$EX$32</f>
        <v>0</v>
      </c>
      <c r="AW30" s="48">
        <f>'[2]СВОД по МО'!$FA$32</f>
        <v>0</v>
      </c>
      <c r="AX30" s="79">
        <f>'[3]План 2022'!$O25</f>
        <v>50</v>
      </c>
      <c r="AY30" s="91">
        <f>'[3]План 2022'!$P25</f>
        <v>79.489999999999995</v>
      </c>
      <c r="AZ30" s="5">
        <f t="shared" si="6"/>
        <v>50</v>
      </c>
      <c r="BA30" s="87">
        <f t="shared" si="7"/>
        <v>79.489999999999995</v>
      </c>
      <c r="BB30" s="6">
        <v>50</v>
      </c>
      <c r="BC30" s="42">
        <f>BB30*1589.85/1000</f>
        <v>79.492500000000007</v>
      </c>
      <c r="BD30" s="42"/>
      <c r="BE30" s="42"/>
      <c r="BF30" s="6"/>
      <c r="BG30" s="94"/>
      <c r="BH30" s="6"/>
      <c r="BI30" s="42"/>
      <c r="BJ30" s="169">
        <f>'[1]План 2022'!$Q25</f>
        <v>17951</v>
      </c>
      <c r="BK30" s="91">
        <f>'[1]План 2022'!$R25+'[1]План 2022'!$V25</f>
        <v>69807.48</v>
      </c>
      <c r="BL30" s="48">
        <f>'[2]СВОД по МО'!$FG$32</f>
        <v>13371</v>
      </c>
      <c r="BM30" s="48">
        <f>'[2]СВОД по МО'!$FJ$32+CC30</f>
        <v>58186.885650000011</v>
      </c>
      <c r="BN30" s="79">
        <f>'[3]План 2022'!$Q25</f>
        <v>17951</v>
      </c>
      <c r="BO30" s="91">
        <f>'[3]План 2022'!$R25+'[3]План 2022'!$V25</f>
        <v>69807.48</v>
      </c>
      <c r="BP30" s="5">
        <f t="shared" si="8"/>
        <v>0</v>
      </c>
      <c r="BQ30" s="87">
        <f t="shared" si="9"/>
        <v>0</v>
      </c>
      <c r="BR30" s="6"/>
      <c r="BS30" s="42"/>
      <c r="BT30" s="42"/>
      <c r="BU30" s="42"/>
      <c r="BV30" s="6"/>
      <c r="BW30" s="42"/>
      <c r="BX30" s="6"/>
      <c r="BY30" s="93"/>
      <c r="BZ30" s="169">
        <f>'[1]План 2022'!$U25</f>
        <v>0</v>
      </c>
      <c r="CA30" s="91">
        <f>'[1]План 2022'!$V25</f>
        <v>0</v>
      </c>
      <c r="CB30" s="48">
        <f>'[2]СВОД по МО'!$FR$32</f>
        <v>0</v>
      </c>
      <c r="CC30" s="48">
        <f>'[2]СВОД по МО'!$FU$32</f>
        <v>0</v>
      </c>
      <c r="CD30" s="79">
        <f>'[3]План 2022'!$U25</f>
        <v>0</v>
      </c>
      <c r="CE30" s="91">
        <f>'[3]План 2022'!$V25</f>
        <v>0</v>
      </c>
      <c r="CF30" s="5">
        <f t="shared" si="10"/>
        <v>0</v>
      </c>
      <c r="CG30" s="43">
        <f t="shared" si="11"/>
        <v>0</v>
      </c>
      <c r="CH30" s="6"/>
      <c r="CI30" s="94"/>
      <c r="CJ30" s="6"/>
      <c r="CK30" s="94"/>
      <c r="CL30" s="6"/>
      <c r="CM30" s="94"/>
    </row>
    <row r="31" spans="1:93" hidden="1" x14ac:dyDescent="0.25">
      <c r="A31" s="24">
        <v>18</v>
      </c>
      <c r="B31" s="25"/>
      <c r="C31" s="79"/>
      <c r="D31" s="91"/>
      <c r="E31" s="48"/>
      <c r="F31" s="48"/>
      <c r="G31" s="79"/>
      <c r="H31" s="91"/>
      <c r="I31" s="91"/>
      <c r="J31" s="55"/>
      <c r="K31" s="87"/>
      <c r="L31" s="6"/>
      <c r="M31" s="42"/>
      <c r="N31" s="6"/>
      <c r="O31" s="42"/>
      <c r="P31" s="6"/>
      <c r="Q31" s="93"/>
      <c r="R31" s="198"/>
      <c r="S31" s="197"/>
      <c r="T31" s="197"/>
      <c r="U31" s="170"/>
      <c r="V31" s="48"/>
      <c r="W31" s="201"/>
      <c r="X31" s="48"/>
      <c r="Y31" s="201"/>
      <c r="Z31" s="169"/>
      <c r="AA31" s="91"/>
      <c r="AB31" s="91"/>
      <c r="AC31" s="170"/>
      <c r="AD31" s="174"/>
      <c r="AE31" s="173"/>
      <c r="AF31" s="174"/>
      <c r="AG31" s="158"/>
      <c r="AH31" s="6"/>
      <c r="AI31" s="93"/>
      <c r="AJ31" s="168"/>
      <c r="AK31" s="42"/>
      <c r="AL31" s="6"/>
      <c r="AM31" s="93"/>
      <c r="AN31" s="168"/>
      <c r="AO31" s="42"/>
      <c r="AP31" s="42"/>
      <c r="AQ31" s="93"/>
      <c r="AR31" s="168"/>
      <c r="AS31" s="93"/>
      <c r="AT31" s="169"/>
      <c r="AU31" s="91"/>
      <c r="AV31" s="48"/>
      <c r="AW31" s="48"/>
      <c r="AX31" s="79"/>
      <c r="AY31" s="91"/>
      <c r="AZ31" s="5"/>
      <c r="BA31" s="87"/>
      <c r="BB31" s="6"/>
      <c r="BC31" s="42"/>
      <c r="BD31" s="42"/>
      <c r="BE31" s="42"/>
      <c r="BF31" s="6"/>
      <c r="BG31" s="94"/>
      <c r="BH31" s="6"/>
      <c r="BI31" s="42"/>
      <c r="BJ31" s="169"/>
      <c r="BK31" s="91"/>
      <c r="BL31" s="48"/>
      <c r="BM31" s="48"/>
      <c r="BN31" s="79"/>
      <c r="BO31" s="91"/>
      <c r="BP31" s="5"/>
      <c r="BQ31" s="87"/>
      <c r="BR31" s="6"/>
      <c r="BS31" s="42"/>
      <c r="BT31" s="42"/>
      <c r="BU31" s="42"/>
      <c r="BV31" s="6"/>
      <c r="BW31" s="42"/>
      <c r="BX31" s="6"/>
      <c r="BY31" s="93"/>
      <c r="BZ31" s="169"/>
      <c r="CA31" s="91"/>
      <c r="CB31" s="48"/>
      <c r="CC31" s="48"/>
      <c r="CD31" s="79"/>
      <c r="CE31" s="91"/>
      <c r="CF31" s="5"/>
      <c r="CG31" s="43"/>
      <c r="CH31" s="6"/>
      <c r="CI31" s="94"/>
      <c r="CJ31" s="6"/>
      <c r="CK31" s="94"/>
      <c r="CL31" s="6"/>
      <c r="CM31" s="94"/>
    </row>
    <row r="32" spans="1:93" x14ac:dyDescent="0.25">
      <c r="A32" s="24">
        <v>18</v>
      </c>
      <c r="B32" s="25" t="str">
        <f>'[1]План 2022'!$B27</f>
        <v>ГССМП</v>
      </c>
      <c r="C32" s="79">
        <f>'[1]План 2022'!$E27</f>
        <v>0</v>
      </c>
      <c r="D32" s="91">
        <f>'[1]План 2022'!$F27</f>
        <v>0</v>
      </c>
      <c r="E32" s="48">
        <f>'[2]СВОД по МО'!$EE$53</f>
        <v>0</v>
      </c>
      <c r="F32" s="48">
        <f>'[2]СВОД по МО'!$EF$53</f>
        <v>0</v>
      </c>
      <c r="G32" s="79">
        <f>'[3]План 2022'!$E27</f>
        <v>0</v>
      </c>
      <c r="H32" s="91">
        <f>'[3]План 2022'!$F27</f>
        <v>0</v>
      </c>
      <c r="I32" s="91">
        <f>'[3]План 2022'!$G27</f>
        <v>0</v>
      </c>
      <c r="J32" s="55">
        <f t="shared" si="0"/>
        <v>0</v>
      </c>
      <c r="K32" s="87">
        <f t="shared" si="1"/>
        <v>0</v>
      </c>
      <c r="L32" s="6"/>
      <c r="M32" s="42"/>
      <c r="N32" s="6">
        <f t="shared" si="14"/>
        <v>0</v>
      </c>
      <c r="O32" s="42"/>
      <c r="P32" s="6"/>
      <c r="Q32" s="93"/>
      <c r="R32" s="198">
        <f>'[1]План 2022'!$J27</f>
        <v>0</v>
      </c>
      <c r="S32" s="197">
        <f>'[1]План 2022'!$K27</f>
        <v>0</v>
      </c>
      <c r="T32" s="197">
        <f>'[1]План 2022'!$M27</f>
        <v>0</v>
      </c>
      <c r="U32" s="170"/>
      <c r="V32" s="48">
        <f>'[2]СВОД по МО'!$EM$53</f>
        <v>0</v>
      </c>
      <c r="W32" s="201">
        <f>'[2]СВОД по МО'!$EN$53</f>
        <v>0</v>
      </c>
      <c r="X32" s="48">
        <f>'[2]СВОД по МО'!$ER$53</f>
        <v>0</v>
      </c>
      <c r="Y32" s="201">
        <f>'[2]СВОД по МО'!$EU$53</f>
        <v>0</v>
      </c>
      <c r="Z32" s="169">
        <f>'[3]План 2022'!$J27</f>
        <v>0</v>
      </c>
      <c r="AA32" s="91">
        <f>'[3]План 2022'!$K27</f>
        <v>0</v>
      </c>
      <c r="AB32" s="91">
        <f>'[3]План 2022'!$M27</f>
        <v>0</v>
      </c>
      <c r="AC32" s="170"/>
      <c r="AD32" s="174">
        <f t="shared" si="2"/>
        <v>0</v>
      </c>
      <c r="AE32" s="173">
        <f t="shared" si="3"/>
        <v>0</v>
      </c>
      <c r="AF32" s="174">
        <f t="shared" si="4"/>
        <v>0</v>
      </c>
      <c r="AG32" s="158">
        <f t="shared" si="5"/>
        <v>0</v>
      </c>
      <c r="AH32" s="6"/>
      <c r="AI32" s="93"/>
      <c r="AJ32" s="168">
        <f t="shared" si="12"/>
        <v>0</v>
      </c>
      <c r="AK32" s="42">
        <f t="shared" si="13"/>
        <v>0</v>
      </c>
      <c r="AL32" s="6"/>
      <c r="AM32" s="93"/>
      <c r="AN32" s="168"/>
      <c r="AO32" s="42"/>
      <c r="AP32" s="42"/>
      <c r="AQ32" s="93"/>
      <c r="AR32" s="168"/>
      <c r="AS32" s="93"/>
      <c r="AT32" s="169">
        <f>'[1]План 2022'!$O27</f>
        <v>760</v>
      </c>
      <c r="AU32" s="91">
        <f>'[1]План 2022'!$P27</f>
        <v>2017.27</v>
      </c>
      <c r="AV32" s="48">
        <f>'[2]СВОД по МО'!$EX$53</f>
        <v>121</v>
      </c>
      <c r="AW32" s="48">
        <f>'[2]СВОД по МО'!$FA$53</f>
        <v>317.86207000000002</v>
      </c>
      <c r="AX32" s="79">
        <f>'[3]План 2022'!$O27</f>
        <v>160</v>
      </c>
      <c r="AY32" s="91">
        <f>'[3]План 2022'!$P27</f>
        <v>424.69000000000005</v>
      </c>
      <c r="AZ32" s="5">
        <f t="shared" si="6"/>
        <v>-600</v>
      </c>
      <c r="BA32" s="87">
        <f t="shared" si="7"/>
        <v>-1592.58</v>
      </c>
      <c r="BB32" s="6"/>
      <c r="BC32" s="42"/>
      <c r="BD32" s="42"/>
      <c r="BE32" s="42"/>
      <c r="BF32" s="6">
        <v>-600</v>
      </c>
      <c r="BG32" s="94">
        <v>-1592.58</v>
      </c>
      <c r="BH32" s="6"/>
      <c r="BI32" s="42"/>
      <c r="BJ32" s="169">
        <f>'[1]План 2022'!$Q27</f>
        <v>0</v>
      </c>
      <c r="BK32" s="91">
        <f>'[1]План 2022'!$R27+'[1]План 2022'!$V27</f>
        <v>0</v>
      </c>
      <c r="BL32" s="48">
        <f>'[2]СВОД по МО'!$FG$53</f>
        <v>0</v>
      </c>
      <c r="BM32" s="48">
        <f>'[2]СВОД по МО'!$FJ$53+CC32</f>
        <v>0</v>
      </c>
      <c r="BN32" s="79">
        <f>'[3]План 2022'!$Q27</f>
        <v>0</v>
      </c>
      <c r="BO32" s="91">
        <f>'[3]План 2022'!$R27+'[3]План 2022'!$V27</f>
        <v>0</v>
      </c>
      <c r="BP32" s="5">
        <f t="shared" si="8"/>
        <v>0</v>
      </c>
      <c r="BQ32" s="87">
        <f t="shared" si="9"/>
        <v>0</v>
      </c>
      <c r="BR32" s="6"/>
      <c r="BS32" s="42"/>
      <c r="BT32" s="42"/>
      <c r="BU32" s="42"/>
      <c r="BV32" s="6"/>
      <c r="BW32" s="42"/>
      <c r="BX32" s="6"/>
      <c r="BY32" s="93"/>
      <c r="BZ32" s="169">
        <f>'[1]План 2022'!$U27</f>
        <v>0</v>
      </c>
      <c r="CA32" s="91">
        <f>'[1]План 2022'!$V27</f>
        <v>0</v>
      </c>
      <c r="CB32" s="48">
        <f>'[2]СВОД по МО'!$FR$53</f>
        <v>0</v>
      </c>
      <c r="CC32" s="48">
        <f>'[2]СВОД по МО'!$FU$53</f>
        <v>0</v>
      </c>
      <c r="CD32" s="79">
        <f>'[3]План 2022'!$U27</f>
        <v>0</v>
      </c>
      <c r="CE32" s="91">
        <f>'[3]План 2022'!$V27</f>
        <v>0</v>
      </c>
      <c r="CF32" s="5">
        <f t="shared" si="10"/>
        <v>0</v>
      </c>
      <c r="CG32" s="43">
        <f t="shared" si="11"/>
        <v>0</v>
      </c>
      <c r="CH32" s="6"/>
      <c r="CI32" s="94"/>
      <c r="CJ32" s="6"/>
      <c r="CK32" s="94"/>
      <c r="CL32" s="6"/>
      <c r="CM32" s="94"/>
    </row>
    <row r="33" spans="1:91" ht="14.25" customHeight="1" x14ac:dyDescent="0.25">
      <c r="A33" s="24">
        <v>19</v>
      </c>
      <c r="B33" s="25" t="str">
        <f>'[1]План 2022'!$B28</f>
        <v>Елизов. ССМП</v>
      </c>
      <c r="C33" s="79">
        <f>'[1]План 2022'!$E28</f>
        <v>0</v>
      </c>
      <c r="D33" s="91">
        <f>'[1]План 2022'!$F28</f>
        <v>0</v>
      </c>
      <c r="E33" s="48">
        <f>'[2]СВОД по МО'!$EE$52</f>
        <v>0</v>
      </c>
      <c r="F33" s="48">
        <f>'[2]СВОД по МО'!$EF$52</f>
        <v>0</v>
      </c>
      <c r="G33" s="79">
        <f>'[3]План 2022'!$E28</f>
        <v>0</v>
      </c>
      <c r="H33" s="91">
        <f>'[3]План 2022'!$F28</f>
        <v>0</v>
      </c>
      <c r="I33" s="91">
        <f>'[3]План 2022'!$G28</f>
        <v>0</v>
      </c>
      <c r="J33" s="55">
        <f t="shared" si="0"/>
        <v>0</v>
      </c>
      <c r="K33" s="87">
        <f t="shared" si="1"/>
        <v>0</v>
      </c>
      <c r="L33" s="6"/>
      <c r="M33" s="42"/>
      <c r="N33" s="6">
        <f t="shared" si="14"/>
        <v>0</v>
      </c>
      <c r="O33" s="42"/>
      <c r="P33" s="6"/>
      <c r="Q33" s="93"/>
      <c r="R33" s="198">
        <f>'[1]План 2022'!$J28</f>
        <v>0</v>
      </c>
      <c r="S33" s="197">
        <f>'[1]План 2022'!$K28</f>
        <v>0</v>
      </c>
      <c r="T33" s="197">
        <f>'[1]План 2022'!$M28</f>
        <v>0</v>
      </c>
      <c r="U33" s="170"/>
      <c r="V33" s="48">
        <f>'[2]СВОД по МО'!$EM$52</f>
        <v>0</v>
      </c>
      <c r="W33" s="201">
        <f>'[2]СВОД по МО'!$EN$52</f>
        <v>0</v>
      </c>
      <c r="X33" s="48">
        <f>'[2]СВОД по МО'!$ER$52</f>
        <v>0</v>
      </c>
      <c r="Y33" s="201">
        <f>'[2]СВОД по МО'!$EU$52</f>
        <v>0</v>
      </c>
      <c r="Z33" s="169">
        <f>'[3]План 2022'!$J28</f>
        <v>0</v>
      </c>
      <c r="AA33" s="91">
        <f>'[3]План 2022'!$K28</f>
        <v>0</v>
      </c>
      <c r="AB33" s="91">
        <f>'[3]План 2022'!$M28</f>
        <v>0</v>
      </c>
      <c r="AC33" s="170"/>
      <c r="AD33" s="174">
        <f t="shared" si="2"/>
        <v>0</v>
      </c>
      <c r="AE33" s="173">
        <f t="shared" si="3"/>
        <v>0</v>
      </c>
      <c r="AF33" s="174">
        <f t="shared" si="4"/>
        <v>0</v>
      </c>
      <c r="AG33" s="158">
        <f t="shared" si="5"/>
        <v>0</v>
      </c>
      <c r="AH33" s="6"/>
      <c r="AI33" s="93"/>
      <c r="AJ33" s="168">
        <f t="shared" si="12"/>
        <v>0</v>
      </c>
      <c r="AK33" s="42">
        <f t="shared" si="13"/>
        <v>0</v>
      </c>
      <c r="AL33" s="6"/>
      <c r="AM33" s="93"/>
      <c r="AN33" s="168"/>
      <c r="AO33" s="42"/>
      <c r="AP33" s="42"/>
      <c r="AQ33" s="93"/>
      <c r="AR33" s="168"/>
      <c r="AS33" s="93"/>
      <c r="AT33" s="169">
        <f>'[1]План 2022'!$O28</f>
        <v>4500</v>
      </c>
      <c r="AU33" s="91">
        <f>'[1]План 2022'!$P28</f>
        <v>11938.949999999999</v>
      </c>
      <c r="AV33" s="48">
        <f>'[2]СВОД по МО'!$EX$52</f>
        <v>2233</v>
      </c>
      <c r="AW33" s="48">
        <f>'[2]СВОД по МО'!$FA$52</f>
        <v>5921.5381000000007</v>
      </c>
      <c r="AX33" s="79">
        <f>'[3]План 2022'!$O28</f>
        <v>2709</v>
      </c>
      <c r="AY33" s="91">
        <f>'[3]План 2022'!$P28</f>
        <v>7185.2500000000009</v>
      </c>
      <c r="AZ33" s="5">
        <f t="shared" si="6"/>
        <v>-1791</v>
      </c>
      <c r="BA33" s="87">
        <f t="shared" si="7"/>
        <v>-4753.699999999998</v>
      </c>
      <c r="BB33" s="6"/>
      <c r="BC33" s="42"/>
      <c r="BD33" s="42"/>
      <c r="BE33" s="42"/>
      <c r="BF33" s="6">
        <v>-1791</v>
      </c>
      <c r="BG33" s="94">
        <v>-4753.699999999998</v>
      </c>
      <c r="BH33" s="6"/>
      <c r="BI33" s="42"/>
      <c r="BJ33" s="169">
        <f>'[1]План 2022'!$Q28</f>
        <v>0</v>
      </c>
      <c r="BK33" s="91">
        <f>'[1]План 2022'!$R28+'[1]План 2022'!$V28</f>
        <v>0</v>
      </c>
      <c r="BL33" s="48">
        <f>'[2]СВОД по МО'!$FG$52</f>
        <v>0</v>
      </c>
      <c r="BM33" s="48">
        <f>'[2]СВОД по МО'!$FJ$52+CC33</f>
        <v>0</v>
      </c>
      <c r="BN33" s="79">
        <f>'[3]План 2022'!$Q28</f>
        <v>0</v>
      </c>
      <c r="BO33" s="91">
        <f>'[3]План 2022'!$R28+'[3]План 2022'!$V28</f>
        <v>0</v>
      </c>
      <c r="BP33" s="5">
        <f t="shared" si="8"/>
        <v>0</v>
      </c>
      <c r="BQ33" s="87">
        <f t="shared" si="9"/>
        <v>0</v>
      </c>
      <c r="BR33" s="6"/>
      <c r="BS33" s="42"/>
      <c r="BT33" s="42"/>
      <c r="BU33" s="42"/>
      <c r="BV33" s="6"/>
      <c r="BW33" s="42"/>
      <c r="BX33" s="6"/>
      <c r="BY33" s="93"/>
      <c r="BZ33" s="169">
        <f>'[1]План 2022'!$U28</f>
        <v>0</v>
      </c>
      <c r="CA33" s="91">
        <f>'[1]План 2022'!$V28</f>
        <v>0</v>
      </c>
      <c r="CB33" s="48">
        <f>'[2]СВОД по МО'!$FR$52</f>
        <v>0</v>
      </c>
      <c r="CC33" s="48">
        <f>'[2]СВОД по МО'!$FU$52</f>
        <v>0</v>
      </c>
      <c r="CD33" s="79">
        <f>'[3]План 2022'!$U28</f>
        <v>0</v>
      </c>
      <c r="CE33" s="91">
        <f>'[3]План 2022'!$V28</f>
        <v>0</v>
      </c>
      <c r="CF33" s="5">
        <f t="shared" si="10"/>
        <v>0</v>
      </c>
      <c r="CG33" s="43">
        <f t="shared" si="11"/>
        <v>0</v>
      </c>
      <c r="CH33" s="6"/>
      <c r="CI33" s="94"/>
      <c r="CJ33" s="6"/>
      <c r="CK33" s="94"/>
      <c r="CL33" s="6"/>
      <c r="CM33" s="94"/>
    </row>
    <row r="34" spans="1:91" x14ac:dyDescent="0.25">
      <c r="A34" s="24">
        <v>20</v>
      </c>
      <c r="B34" s="25" t="str">
        <f>'[1]План 2022'!$B29</f>
        <v>ЕРБ</v>
      </c>
      <c r="C34" s="79">
        <f>'[1]План 2022'!$E29</f>
        <v>29614</v>
      </c>
      <c r="D34" s="91">
        <f>'[1]План 2022'!$F29</f>
        <v>186103.06999999998</v>
      </c>
      <c r="E34" s="48">
        <f>'[2]СВОД по МО'!$EE$33</f>
        <v>11476</v>
      </c>
      <c r="F34" s="48">
        <f>'[2]СВОД по МО'!$EF$33</f>
        <v>64813.684210000007</v>
      </c>
      <c r="G34" s="79">
        <f>'[3]План 2022'!$E29</f>
        <v>31747</v>
      </c>
      <c r="H34" s="91">
        <f>'[3]План 2022'!$F29</f>
        <v>186103.07</v>
      </c>
      <c r="I34" s="91">
        <f>'[3]План 2022'!$G29</f>
        <v>14526.41</v>
      </c>
      <c r="J34" s="55">
        <f t="shared" si="0"/>
        <v>2133</v>
      </c>
      <c r="K34" s="87">
        <f t="shared" si="1"/>
        <v>0</v>
      </c>
      <c r="L34" s="6"/>
      <c r="M34" s="42"/>
      <c r="N34" s="6">
        <f t="shared" si="14"/>
        <v>2133</v>
      </c>
      <c r="O34" s="42"/>
      <c r="P34" s="6"/>
      <c r="Q34" s="93"/>
      <c r="R34" s="198">
        <f>'[1]План 2022'!$J29</f>
        <v>115893</v>
      </c>
      <c r="S34" s="197">
        <f>'[1]План 2022'!$K29</f>
        <v>131522.53999999998</v>
      </c>
      <c r="T34" s="197">
        <f>'[1]План 2022'!$M29</f>
        <v>12000</v>
      </c>
      <c r="U34" s="170">
        <f>[1]ЕРБ!$X$103</f>
        <v>12895.560000000001</v>
      </c>
      <c r="V34" s="48">
        <f>'[2]СВОД по МО'!$EM$33</f>
        <v>98334</v>
      </c>
      <c r="W34" s="201">
        <f>'[2]СВОД по МО'!$EN$33</f>
        <v>194667.69092000002</v>
      </c>
      <c r="X34" s="48">
        <f>'[2]СВОД по МО'!$ER$33</f>
        <v>7749</v>
      </c>
      <c r="Y34" s="201">
        <f>'[2]СВОД по МО'!$EU$33</f>
        <v>8471.0415499999999</v>
      </c>
      <c r="Z34" s="169">
        <f>'[3]План 2022'!$J29</f>
        <v>122710</v>
      </c>
      <c r="AA34" s="91">
        <f>'[3]План 2022'!$K29</f>
        <v>130499.49</v>
      </c>
      <c r="AB34" s="91">
        <f>'[3]План 2022'!$M29</f>
        <v>11048</v>
      </c>
      <c r="AC34" s="170">
        <f>[3]ЕРБ!$X$103</f>
        <v>11872.510000000002</v>
      </c>
      <c r="AD34" s="174">
        <f t="shared" si="2"/>
        <v>6817</v>
      </c>
      <c r="AE34" s="173">
        <f t="shared" si="3"/>
        <v>-1023.0499999999738</v>
      </c>
      <c r="AF34" s="174">
        <f t="shared" si="4"/>
        <v>-952</v>
      </c>
      <c r="AG34" s="158">
        <f t="shared" si="5"/>
        <v>-1023.0499999999993</v>
      </c>
      <c r="AH34" s="6"/>
      <c r="AI34" s="93"/>
      <c r="AJ34" s="168">
        <f t="shared" si="12"/>
        <v>6817</v>
      </c>
      <c r="AK34" s="42">
        <f t="shared" si="13"/>
        <v>-1023.0499999999738</v>
      </c>
      <c r="AL34" s="6"/>
      <c r="AM34" s="93"/>
      <c r="AN34" s="168"/>
      <c r="AO34" s="42"/>
      <c r="AP34" s="42"/>
      <c r="AQ34" s="93"/>
      <c r="AR34" s="168"/>
      <c r="AS34" s="93"/>
      <c r="AT34" s="169">
        <f>'[1]План 2022'!$O29</f>
        <v>8370</v>
      </c>
      <c r="AU34" s="91">
        <f>'[1]План 2022'!$P29</f>
        <v>27178.85</v>
      </c>
      <c r="AV34" s="48">
        <f>'[2]СВОД по МО'!$EX$33</f>
        <v>6794</v>
      </c>
      <c r="AW34" s="48">
        <f>'[2]СВОД по МО'!$FA$33</f>
        <v>22641.746489999998</v>
      </c>
      <c r="AX34" s="79">
        <f>'[3]План 2022'!$O29</f>
        <v>8370</v>
      </c>
      <c r="AY34" s="91">
        <f>'[3]План 2022'!$P29</f>
        <v>25570.85</v>
      </c>
      <c r="AZ34" s="5">
        <f t="shared" si="6"/>
        <v>0</v>
      </c>
      <c r="BA34" s="87">
        <f t="shared" si="7"/>
        <v>-1608</v>
      </c>
      <c r="BB34" s="6"/>
      <c r="BC34" s="42"/>
      <c r="BD34" s="42"/>
      <c r="BE34" s="42"/>
      <c r="BF34" s="6"/>
      <c r="BG34" s="94">
        <v>-1608</v>
      </c>
      <c r="BH34" s="6"/>
      <c r="BI34" s="42"/>
      <c r="BJ34" s="169">
        <f>'[1]План 2022'!$Q29</f>
        <v>80598</v>
      </c>
      <c r="BK34" s="91">
        <f>'[1]План 2022'!$R29+'[1]План 2022'!$V29</f>
        <v>405134.83</v>
      </c>
      <c r="BL34" s="48">
        <f>'[2]СВОД по МО'!$FG$33</f>
        <v>41831</v>
      </c>
      <c r="BM34" s="48">
        <f>'[2]СВОД по МО'!$FJ$33+CC34</f>
        <v>287670.76155</v>
      </c>
      <c r="BN34" s="79">
        <f>'[3]План 2022'!$Q29</f>
        <v>80598</v>
      </c>
      <c r="BO34" s="91">
        <f>'[3]План 2022'!$R29+'[3]План 2022'!$V29</f>
        <v>415250.22</v>
      </c>
      <c r="BP34" s="5">
        <f t="shared" si="8"/>
        <v>0</v>
      </c>
      <c r="BQ34" s="87">
        <f t="shared" si="9"/>
        <v>10115.389999999956</v>
      </c>
      <c r="BR34" s="6"/>
      <c r="BS34" s="42"/>
      <c r="BT34" s="42"/>
      <c r="BU34" s="42"/>
      <c r="BV34" s="6"/>
      <c r="BW34" s="42">
        <f>BQ34-CG34</f>
        <v>7906.913319999956</v>
      </c>
      <c r="BX34" s="6"/>
      <c r="BY34" s="93"/>
      <c r="BZ34" s="169">
        <f>'[1]План 2022'!$U29</f>
        <v>7131</v>
      </c>
      <c r="CA34" s="91">
        <f>'[1]План 2022'!$V29</f>
        <v>19431.316139999999</v>
      </c>
      <c r="CB34" s="48">
        <f>'[2]СВОД по МО'!$FR$33</f>
        <v>-247346</v>
      </c>
      <c r="CC34" s="48">
        <f>'[2]СВОД по МО'!$FU$33</f>
        <v>-24383.585350000001</v>
      </c>
      <c r="CD34" s="79">
        <f>'[3]План 2022'!$U29</f>
        <v>6702</v>
      </c>
      <c r="CE34" s="91">
        <f>'[3]План 2022'!$V29</f>
        <v>21639.792819999999</v>
      </c>
      <c r="CF34" s="5">
        <f>CD34-BZ34</f>
        <v>-429</v>
      </c>
      <c r="CG34" s="43">
        <f>CE34-CA34</f>
        <v>2208.4766799999998</v>
      </c>
      <c r="CH34" s="6">
        <v>-429</v>
      </c>
      <c r="CI34" s="94">
        <v>321.69</v>
      </c>
      <c r="CJ34" s="6"/>
      <c r="CK34" s="94">
        <v>2208.48</v>
      </c>
      <c r="CL34" s="6"/>
      <c r="CM34" s="94"/>
    </row>
    <row r="35" spans="1:91" x14ac:dyDescent="0.25">
      <c r="A35" s="24">
        <v>21</v>
      </c>
      <c r="B35" s="25" t="str">
        <f>'[1]План 2022'!$B30</f>
        <v>Елизов. стом. полик.</v>
      </c>
      <c r="C35" s="79">
        <f>'[1]План 2022'!$E30</f>
        <v>0</v>
      </c>
      <c r="D35" s="91">
        <f>'[1]План 2022'!$F30</f>
        <v>0</v>
      </c>
      <c r="E35" s="48">
        <f>'[2]СВОД по МО'!$EE$34</f>
        <v>0</v>
      </c>
      <c r="F35" s="48">
        <f>'[2]СВОД по МО'!$EF$34</f>
        <v>0</v>
      </c>
      <c r="G35" s="79">
        <f>'[3]План 2022'!$E30</f>
        <v>0</v>
      </c>
      <c r="H35" s="91">
        <f>'[3]План 2022'!$F30</f>
        <v>0</v>
      </c>
      <c r="I35" s="91">
        <f>'[3]План 2022'!$G30</f>
        <v>0</v>
      </c>
      <c r="J35" s="55">
        <f t="shared" si="0"/>
        <v>0</v>
      </c>
      <c r="K35" s="87">
        <f t="shared" si="1"/>
        <v>0</v>
      </c>
      <c r="L35" s="6"/>
      <c r="M35" s="42"/>
      <c r="N35" s="6">
        <f t="shared" si="14"/>
        <v>0</v>
      </c>
      <c r="O35" s="42"/>
      <c r="P35" s="6"/>
      <c r="Q35" s="93"/>
      <c r="R35" s="198">
        <f>'[1]План 2022'!$J30</f>
        <v>1000</v>
      </c>
      <c r="S35" s="197">
        <f>'[1]План 2022'!$K30</f>
        <v>909.64</v>
      </c>
      <c r="T35" s="197">
        <f>'[1]План 2022'!$M30</f>
        <v>0</v>
      </c>
      <c r="U35" s="170"/>
      <c r="V35" s="48">
        <f>'[2]СВОД по МО'!$EM$34</f>
        <v>685</v>
      </c>
      <c r="W35" s="201">
        <f>'[2]СВОД по МО'!$EN$34</f>
        <v>757.35816999999986</v>
      </c>
      <c r="X35" s="48">
        <f>'[2]СВОД по МО'!$ER$34</f>
        <v>0</v>
      </c>
      <c r="Y35" s="201">
        <f>'[2]СВОД по МО'!$EU$34</f>
        <v>0</v>
      </c>
      <c r="Z35" s="169">
        <f>'[3]План 2022'!$J30</f>
        <v>850</v>
      </c>
      <c r="AA35" s="91">
        <f>'[3]План 2022'!$K30</f>
        <v>909.64</v>
      </c>
      <c r="AB35" s="91">
        <f>'[3]План 2022'!$M30</f>
        <v>0</v>
      </c>
      <c r="AC35" s="170"/>
      <c r="AD35" s="174">
        <f t="shared" si="2"/>
        <v>-150</v>
      </c>
      <c r="AE35" s="173">
        <f t="shared" si="3"/>
        <v>0</v>
      </c>
      <c r="AF35" s="174">
        <f t="shared" si="4"/>
        <v>0</v>
      </c>
      <c r="AG35" s="158">
        <f t="shared" si="5"/>
        <v>0</v>
      </c>
      <c r="AH35" s="6"/>
      <c r="AI35" s="93"/>
      <c r="AJ35" s="168">
        <f t="shared" si="12"/>
        <v>-150</v>
      </c>
      <c r="AK35" s="42">
        <f t="shared" si="13"/>
        <v>0</v>
      </c>
      <c r="AL35" s="6"/>
      <c r="AM35" s="93"/>
      <c r="AN35" s="168"/>
      <c r="AO35" s="42"/>
      <c r="AP35" s="42"/>
      <c r="AQ35" s="93"/>
      <c r="AR35" s="168"/>
      <c r="AS35" s="93"/>
      <c r="AT35" s="169">
        <f>'[1]План 2022'!$O30</f>
        <v>0</v>
      </c>
      <c r="AU35" s="91">
        <f>'[1]План 2022'!$P30</f>
        <v>0</v>
      </c>
      <c r="AV35" s="48">
        <f>'[2]СВОД по МО'!$EX$34</f>
        <v>0</v>
      </c>
      <c r="AW35" s="48">
        <f>'[2]СВОД по МО'!$FA$34</f>
        <v>0</v>
      </c>
      <c r="AX35" s="79">
        <f>'[3]План 2022'!$O30</f>
        <v>55</v>
      </c>
      <c r="AY35" s="91">
        <f>'[3]План 2022'!$P30</f>
        <v>87.44</v>
      </c>
      <c r="AZ35" s="5">
        <f t="shared" si="6"/>
        <v>55</v>
      </c>
      <c r="BA35" s="87">
        <f t="shared" si="7"/>
        <v>87.44</v>
      </c>
      <c r="BB35" s="6">
        <v>55</v>
      </c>
      <c r="BC35" s="42">
        <f>BB35*1589.85/1000</f>
        <v>87.441749999999999</v>
      </c>
      <c r="BD35" s="42"/>
      <c r="BE35" s="42"/>
      <c r="BF35" s="6"/>
      <c r="BG35" s="94"/>
      <c r="BH35" s="6"/>
      <c r="BI35" s="42"/>
      <c r="BJ35" s="169">
        <f>'[1]План 2022'!$Q30</f>
        <v>21700</v>
      </c>
      <c r="BK35" s="91">
        <f>'[1]План 2022'!$R30+'[1]План 2022'!$V30</f>
        <v>110255.83</v>
      </c>
      <c r="BL35" s="48">
        <f>'[2]СВОД по МО'!$FG$34</f>
        <v>13684</v>
      </c>
      <c r="BM35" s="48">
        <f>'[2]СВОД по МО'!$FJ$34+CC35</f>
        <v>91829.348100000003</v>
      </c>
      <c r="BN35" s="79">
        <f>'[3]План 2022'!$Q30</f>
        <v>21700</v>
      </c>
      <c r="BO35" s="91">
        <f>'[3]План 2022'!$R30+'[3]План 2022'!$V30</f>
        <v>110255.83</v>
      </c>
      <c r="BP35" s="5">
        <f t="shared" si="8"/>
        <v>0</v>
      </c>
      <c r="BQ35" s="87">
        <f t="shared" si="9"/>
        <v>0</v>
      </c>
      <c r="BR35" s="6"/>
      <c r="BS35" s="42"/>
      <c r="BT35" s="42"/>
      <c r="BU35" s="42"/>
      <c r="BV35" s="6"/>
      <c r="BW35" s="42"/>
      <c r="BX35" s="6"/>
      <c r="BY35" s="93"/>
      <c r="BZ35" s="169">
        <f>'[1]План 2022'!$U30</f>
        <v>0</v>
      </c>
      <c r="CA35" s="91">
        <f>'[1]План 2022'!$V30</f>
        <v>0</v>
      </c>
      <c r="CB35" s="48">
        <f>'[2]СВОД по МО'!$FR$34</f>
        <v>0</v>
      </c>
      <c r="CC35" s="48">
        <f>'[2]СВОД по МО'!$FU$34</f>
        <v>0</v>
      </c>
      <c r="CD35" s="79">
        <f>'[3]План 2022'!$U30</f>
        <v>0</v>
      </c>
      <c r="CE35" s="91">
        <f>'[3]План 2022'!$V30</f>
        <v>0</v>
      </c>
      <c r="CF35" s="5">
        <f t="shared" si="10"/>
        <v>0</v>
      </c>
      <c r="CG35" s="43">
        <f t="shared" si="11"/>
        <v>0</v>
      </c>
      <c r="CH35" s="6"/>
      <c r="CI35" s="94"/>
      <c r="CJ35" s="6"/>
      <c r="CK35" s="94"/>
      <c r="CL35" s="6"/>
      <c r="CM35" s="94"/>
    </row>
    <row r="36" spans="1:91" x14ac:dyDescent="0.25">
      <c r="A36" s="24">
        <v>22</v>
      </c>
      <c r="B36" s="25" t="str">
        <f>'[1]План 2022'!$B31</f>
        <v>Вилючинская ГБ</v>
      </c>
      <c r="C36" s="79">
        <f>'[1]План 2022'!$E31</f>
        <v>11538</v>
      </c>
      <c r="D36" s="91">
        <f>'[1]План 2022'!$F31</f>
        <v>73544.38</v>
      </c>
      <c r="E36" s="48">
        <f>'[2]СВОД по МО'!$EE$41</f>
        <v>2486</v>
      </c>
      <c r="F36" s="48">
        <f>'[2]СВОД по МО'!$EF$41</f>
        <v>16754.130130000001</v>
      </c>
      <c r="G36" s="79">
        <f>'[3]План 2022'!$E31</f>
        <v>11260</v>
      </c>
      <c r="H36" s="91">
        <f>'[3]План 2022'!$F31</f>
        <v>73544.38</v>
      </c>
      <c r="I36" s="91">
        <f>'[3]План 2022'!$G31</f>
        <v>4019</v>
      </c>
      <c r="J36" s="55">
        <f t="shared" si="0"/>
        <v>-278</v>
      </c>
      <c r="K36" s="87">
        <f t="shared" si="1"/>
        <v>0</v>
      </c>
      <c r="L36" s="6"/>
      <c r="M36" s="42"/>
      <c r="N36" s="6">
        <f t="shared" si="14"/>
        <v>-278</v>
      </c>
      <c r="O36" s="42"/>
      <c r="P36" s="6"/>
      <c r="Q36" s="93"/>
      <c r="R36" s="198">
        <f>'[1]План 2022'!$J31</f>
        <v>36055</v>
      </c>
      <c r="S36" s="197">
        <f>'[1]План 2022'!$K31</f>
        <v>40393.749999999993</v>
      </c>
      <c r="T36" s="197">
        <f>'[1]План 2022'!$M31</f>
        <v>6100</v>
      </c>
      <c r="U36" s="170">
        <f>[1]вил!$X$103</f>
        <v>6555.24</v>
      </c>
      <c r="V36" s="48">
        <f>'[2]СВОД по МО'!$EM$41</f>
        <v>34607</v>
      </c>
      <c r="W36" s="201">
        <f>'[2]СВОД по МО'!$EN$41</f>
        <v>71970.725170000005</v>
      </c>
      <c r="X36" s="48">
        <f>'[2]СВОД по МО'!$ER$41</f>
        <v>2474</v>
      </c>
      <c r="Y36" s="201">
        <f>'[2]СВОД по МО'!$EU$41</f>
        <v>2658.6346199999998</v>
      </c>
      <c r="Z36" s="169">
        <f>'[3]План 2022'!$J31</f>
        <v>40304</v>
      </c>
      <c r="AA36" s="91">
        <f>'[3]План 2022'!$K31</f>
        <v>39436.079999999994</v>
      </c>
      <c r="AB36" s="91">
        <f>'[3]План 2022'!$M31</f>
        <v>5349</v>
      </c>
      <c r="AC36" s="170">
        <f>[3]вил!$X$103</f>
        <v>5597.5700000000006</v>
      </c>
      <c r="AD36" s="174">
        <f>Z36-R36</f>
        <v>4249</v>
      </c>
      <c r="AE36" s="173">
        <f t="shared" si="3"/>
        <v>-957.66999999999825</v>
      </c>
      <c r="AF36" s="174">
        <f t="shared" si="4"/>
        <v>-751</v>
      </c>
      <c r="AG36" s="158">
        <f t="shared" si="5"/>
        <v>-957.66999999999916</v>
      </c>
      <c r="AH36" s="6"/>
      <c r="AI36" s="93"/>
      <c r="AJ36" s="168">
        <f t="shared" si="12"/>
        <v>4249</v>
      </c>
      <c r="AK36" s="42">
        <f t="shared" si="13"/>
        <v>-957.66999999999825</v>
      </c>
      <c r="AL36" s="6"/>
      <c r="AM36" s="93"/>
      <c r="AN36" s="168"/>
      <c r="AO36" s="42"/>
      <c r="AP36" s="42"/>
      <c r="AQ36" s="93"/>
      <c r="AR36" s="168"/>
      <c r="AS36" s="93"/>
      <c r="AT36" s="169">
        <f>'[1]План 2022'!$O31</f>
        <v>2600</v>
      </c>
      <c r="AU36" s="91">
        <f>'[1]План 2022'!$P31</f>
        <v>7451.03</v>
      </c>
      <c r="AV36" s="48">
        <f>'[2]СВОД по МО'!$EX$41</f>
        <v>1543</v>
      </c>
      <c r="AW36" s="48">
        <f>'[2]СВОД по МО'!$FA$41</f>
        <v>6203.6024299999999</v>
      </c>
      <c r="AX36" s="79">
        <f>'[3]План 2022'!$O31</f>
        <v>2600</v>
      </c>
      <c r="AY36" s="91">
        <f>'[3]План 2022'!$P31</f>
        <v>7451.03</v>
      </c>
      <c r="AZ36" s="5">
        <f t="shared" si="6"/>
        <v>0</v>
      </c>
      <c r="BA36" s="87">
        <f t="shared" si="7"/>
        <v>0</v>
      </c>
      <c r="BB36" s="6"/>
      <c r="BC36" s="42"/>
      <c r="BD36" s="42"/>
      <c r="BE36" s="42"/>
      <c r="BF36" s="6"/>
      <c r="BG36" s="94"/>
      <c r="BH36" s="6"/>
      <c r="BI36" s="42"/>
      <c r="BJ36" s="169">
        <f>'[1]План 2022'!$Q31</f>
        <v>26050</v>
      </c>
      <c r="BK36" s="91">
        <f>'[1]План 2022'!$R31+'[1]План 2022'!$V31</f>
        <v>89926.46</v>
      </c>
      <c r="BL36" s="48">
        <f>'[2]СВОД по МО'!$FG$41</f>
        <v>19628</v>
      </c>
      <c r="BM36" s="48">
        <f>'[2]СВОД по МО'!$FJ$41+CC36</f>
        <v>67161.506800000017</v>
      </c>
      <c r="BN36" s="79">
        <f>'[3]План 2022'!$Q31</f>
        <v>26050</v>
      </c>
      <c r="BO36" s="91">
        <f>'[3]План 2022'!$R31+'[3]План 2022'!$V31</f>
        <v>89926.46</v>
      </c>
      <c r="BP36" s="5">
        <f t="shared" si="8"/>
        <v>0</v>
      </c>
      <c r="BQ36" s="87">
        <f t="shared" si="9"/>
        <v>0</v>
      </c>
      <c r="BR36" s="6"/>
      <c r="BS36" s="42"/>
      <c r="BT36" s="42"/>
      <c r="BU36" s="42"/>
      <c r="BV36" s="6"/>
      <c r="BW36" s="42"/>
      <c r="BX36" s="6"/>
      <c r="BY36" s="93"/>
      <c r="BZ36" s="169">
        <f>'[1]План 2022'!$U31</f>
        <v>278</v>
      </c>
      <c r="CA36" s="91">
        <f>'[1]План 2022'!$V31</f>
        <v>774.83464000000004</v>
      </c>
      <c r="CB36" s="48">
        <f>'[2]СВОД по МО'!$FR$41</f>
        <v>-10427</v>
      </c>
      <c r="CC36" s="48">
        <f>'[2]СВОД по МО'!$FU$41</f>
        <v>-5267.6424400000005</v>
      </c>
      <c r="CD36" s="79">
        <f>'[3]План 2022'!$U31</f>
        <v>272</v>
      </c>
      <c r="CE36" s="91">
        <f>'[3]План 2022'!$V31</f>
        <v>774.83464000000004</v>
      </c>
      <c r="CF36" s="5">
        <f t="shared" si="10"/>
        <v>-6</v>
      </c>
      <c r="CG36" s="43">
        <f t="shared" si="11"/>
        <v>0</v>
      </c>
      <c r="CH36" s="6"/>
      <c r="CI36" s="94"/>
      <c r="CJ36" s="6"/>
      <c r="CK36" s="94"/>
      <c r="CL36" s="6"/>
      <c r="CM36" s="94"/>
    </row>
    <row r="37" spans="1:91" x14ac:dyDescent="0.25">
      <c r="A37" s="24">
        <v>23</v>
      </c>
      <c r="B37" s="25" t="str">
        <f>'[1]План 2022'!$B32</f>
        <v>МСЧ УВД</v>
      </c>
      <c r="C37" s="79">
        <f>'[1]План 2022'!$E32</f>
        <v>398</v>
      </c>
      <c r="D37" s="91">
        <f>'[1]План 2022'!$F32</f>
        <v>2365.4899999999998</v>
      </c>
      <c r="E37" s="48">
        <f>'[2]СВОД по МО'!$EE$49</f>
        <v>0</v>
      </c>
      <c r="F37" s="48">
        <f>'[2]СВОД по МО'!$EF$49</f>
        <v>0</v>
      </c>
      <c r="G37" s="79">
        <f>'[3]План 2022'!$E32</f>
        <v>494</v>
      </c>
      <c r="H37" s="91">
        <f>'[3]План 2022'!$F32</f>
        <v>2365.4899999999998</v>
      </c>
      <c r="I37" s="91">
        <f>'[3]План 2022'!$G32</f>
        <v>689</v>
      </c>
      <c r="J37" s="55">
        <f t="shared" si="0"/>
        <v>96</v>
      </c>
      <c r="K37" s="87">
        <f t="shared" si="1"/>
        <v>0</v>
      </c>
      <c r="L37" s="6"/>
      <c r="M37" s="42"/>
      <c r="N37" s="6">
        <f t="shared" si="14"/>
        <v>96</v>
      </c>
      <c r="O37" s="42"/>
      <c r="P37" s="6"/>
      <c r="Q37" s="93"/>
      <c r="R37" s="198">
        <f>'[1]План 2022'!$J32</f>
        <v>1450</v>
      </c>
      <c r="S37" s="197">
        <f>'[1]План 2022'!$K32</f>
        <v>1618.28</v>
      </c>
      <c r="T37" s="197">
        <f>'[1]План 2022'!$M32</f>
        <v>150</v>
      </c>
      <c r="U37" s="170">
        <f>[1]УВД!$X$103</f>
        <v>161.19</v>
      </c>
      <c r="V37" s="48">
        <f>'[2]СВОД по МО'!$EM$49</f>
        <v>878</v>
      </c>
      <c r="W37" s="201">
        <f>'[2]СВОД по МО'!$EN$49</f>
        <v>2796.5033700000004</v>
      </c>
      <c r="X37" s="48">
        <f>'[2]СВОД по МО'!$ER$49</f>
        <v>163</v>
      </c>
      <c r="Y37" s="201">
        <f>'[2]СВОД по МО'!$EU$49</f>
        <v>171.02378999999999</v>
      </c>
      <c r="Z37" s="169">
        <f>'[3]План 2022'!$J32</f>
        <v>1296</v>
      </c>
      <c r="AA37" s="91">
        <f>'[3]План 2022'!$K32</f>
        <v>1662.32</v>
      </c>
      <c r="AB37" s="91">
        <f>'[3]План 2022'!$M32</f>
        <v>196</v>
      </c>
      <c r="AC37" s="170">
        <f>[3]УВД!$X$103</f>
        <v>205.23</v>
      </c>
      <c r="AD37" s="174">
        <f>Z37-R37</f>
        <v>-154</v>
      </c>
      <c r="AE37" s="173">
        <f t="shared" si="3"/>
        <v>44.039999999999964</v>
      </c>
      <c r="AF37" s="174">
        <f t="shared" si="4"/>
        <v>46</v>
      </c>
      <c r="AG37" s="158">
        <f t="shared" si="5"/>
        <v>44.039999999999992</v>
      </c>
      <c r="AH37" s="6"/>
      <c r="AI37" s="93"/>
      <c r="AJ37" s="168">
        <f t="shared" si="12"/>
        <v>-154</v>
      </c>
      <c r="AK37" s="42">
        <f t="shared" si="13"/>
        <v>44.039999999999964</v>
      </c>
      <c r="AL37" s="6"/>
      <c r="AM37" s="93"/>
      <c r="AN37" s="168"/>
      <c r="AO37" s="42"/>
      <c r="AP37" s="42"/>
      <c r="AQ37" s="93"/>
      <c r="AR37" s="168"/>
      <c r="AS37" s="93"/>
      <c r="AT37" s="169">
        <f>'[1]План 2022'!$O32</f>
        <v>0</v>
      </c>
      <c r="AU37" s="91">
        <f>'[1]План 2022'!$P32</f>
        <v>0</v>
      </c>
      <c r="AV37" s="48">
        <f>'[2]СВОД по МО'!$EX$49</f>
        <v>0</v>
      </c>
      <c r="AW37" s="48">
        <f>'[2]СВОД по МО'!$FA$49</f>
        <v>0</v>
      </c>
      <c r="AX37" s="79">
        <f>'[3]План 2022'!$O32</f>
        <v>0</v>
      </c>
      <c r="AY37" s="91">
        <f>'[3]План 2022'!$P32</f>
        <v>0</v>
      </c>
      <c r="AZ37" s="5">
        <f t="shared" si="6"/>
        <v>0</v>
      </c>
      <c r="BA37" s="87">
        <f t="shared" si="7"/>
        <v>0</v>
      </c>
      <c r="BB37" s="6"/>
      <c r="BC37" s="42"/>
      <c r="BD37" s="42"/>
      <c r="BE37" s="42"/>
      <c r="BF37" s="6"/>
      <c r="BG37" s="94"/>
      <c r="BH37" s="6"/>
      <c r="BI37" s="42"/>
      <c r="BJ37" s="169">
        <f>'[1]План 2022'!$Q32</f>
        <v>1232</v>
      </c>
      <c r="BK37" s="91">
        <f>'[1]План 2022'!$R32+'[1]План 2022'!$V32</f>
        <v>3983.41</v>
      </c>
      <c r="BL37" s="48">
        <f>'[2]СВОД по МО'!$FG$49</f>
        <v>1120</v>
      </c>
      <c r="BM37" s="48">
        <f>'[2]СВОД по МО'!$FJ$49+CC37</f>
        <v>3006.8286800000005</v>
      </c>
      <c r="BN37" s="79">
        <f>'[3]План 2022'!$Q32</f>
        <v>1347</v>
      </c>
      <c r="BO37" s="91">
        <f>'[3]План 2022'!$R32+'[3]План 2022'!$V32</f>
        <v>3983.41</v>
      </c>
      <c r="BP37" s="5">
        <f t="shared" si="8"/>
        <v>115</v>
      </c>
      <c r="BQ37" s="87">
        <f t="shared" si="9"/>
        <v>0</v>
      </c>
      <c r="BR37" s="6"/>
      <c r="BS37" s="42"/>
      <c r="BT37" s="42"/>
      <c r="BU37" s="42"/>
      <c r="BV37" s="6">
        <v>115</v>
      </c>
      <c r="BW37" s="42"/>
      <c r="BX37" s="6"/>
      <c r="BY37" s="93"/>
      <c r="BZ37" s="169">
        <f>'[1]План 2022'!$U32</f>
        <v>250</v>
      </c>
      <c r="CA37" s="91">
        <f>'[1]План 2022'!$V32</f>
        <v>770.495</v>
      </c>
      <c r="CB37" s="48">
        <f>'[2]СВОД по МО'!$FR$49</f>
        <v>-64</v>
      </c>
      <c r="CC37" s="48">
        <f>'[2]СВОД по МО'!$FU$49</f>
        <v>338.82311999999996</v>
      </c>
      <c r="CD37" s="79">
        <f>'[3]План 2022'!$U32</f>
        <v>250</v>
      </c>
      <c r="CE37" s="91">
        <f>'[3]План 2022'!$V32</f>
        <v>770.495</v>
      </c>
      <c r="CF37" s="5">
        <f t="shared" si="10"/>
        <v>0</v>
      </c>
      <c r="CG37" s="43">
        <f t="shared" si="11"/>
        <v>0</v>
      </c>
      <c r="CH37" s="6">
        <v>-885</v>
      </c>
      <c r="CI37" s="94">
        <v>-135.38</v>
      </c>
      <c r="CJ37" s="6"/>
      <c r="CK37" s="94"/>
      <c r="CL37" s="6"/>
      <c r="CM37" s="94"/>
    </row>
    <row r="38" spans="1:91" x14ac:dyDescent="0.25">
      <c r="A38" s="24">
        <v>24</v>
      </c>
      <c r="B38" s="25" t="str">
        <f>'[1]План 2022'!$B33</f>
        <v>ДВОМЦ</v>
      </c>
      <c r="C38" s="79">
        <f>'[1]План 2022'!$E33</f>
        <v>2042</v>
      </c>
      <c r="D38" s="91">
        <f>'[1]План 2022'!$F33</f>
        <v>12372.48</v>
      </c>
      <c r="E38" s="48">
        <f>'[2]СВОД по МО'!$EE$48</f>
        <v>515</v>
      </c>
      <c r="F38" s="48">
        <f>'[2]СВОД по МО'!$EF$48</f>
        <v>3375.0672199999999</v>
      </c>
      <c r="G38" s="79">
        <f>'[3]План 2022'!$E33</f>
        <v>2015</v>
      </c>
      <c r="H38" s="91">
        <f>'[3]План 2022'!$F33</f>
        <v>12372.48</v>
      </c>
      <c r="I38" s="91">
        <f>'[3]План 2022'!$G33</f>
        <v>1638</v>
      </c>
      <c r="J38" s="55">
        <f t="shared" si="0"/>
        <v>-27</v>
      </c>
      <c r="K38" s="87">
        <f t="shared" si="1"/>
        <v>0</v>
      </c>
      <c r="L38" s="6"/>
      <c r="M38" s="42"/>
      <c r="N38" s="6">
        <f t="shared" si="14"/>
        <v>-27</v>
      </c>
      <c r="O38" s="42"/>
      <c r="P38" s="6"/>
      <c r="Q38" s="93"/>
      <c r="R38" s="198">
        <f>'[1]План 2022'!$J33</f>
        <v>7350</v>
      </c>
      <c r="S38" s="197">
        <f>'[1]План 2022'!$K33</f>
        <v>8285.44</v>
      </c>
      <c r="T38" s="197">
        <f>'[1]План 2022'!$M33</f>
        <v>854</v>
      </c>
      <c r="U38" s="170">
        <f>[1]ДВОМЦ!$X$103</f>
        <v>917.72</v>
      </c>
      <c r="V38" s="48">
        <f>'[2]СВОД по МО'!$EM$48</f>
        <v>4825</v>
      </c>
      <c r="W38" s="201">
        <f>'[2]СВОД по МО'!$EN$48</f>
        <v>12876.471150000001</v>
      </c>
      <c r="X38" s="48">
        <f>'[2]СВОД по МО'!$ER$48</f>
        <v>874</v>
      </c>
      <c r="Y38" s="201">
        <f>'[2]СВОД по МО'!$EU$48</f>
        <v>939.22662000000003</v>
      </c>
      <c r="Z38" s="169">
        <f>'[3]План 2022'!$J33</f>
        <v>7045</v>
      </c>
      <c r="AA38" s="91">
        <f>'[3]План 2022'!$K33</f>
        <v>8494.7900000000009</v>
      </c>
      <c r="AB38" s="91">
        <f>'[3]План 2022'!$M33</f>
        <v>1049</v>
      </c>
      <c r="AC38" s="170">
        <f>[3]ДВОМЦ!$X$103</f>
        <v>1127.07</v>
      </c>
      <c r="AD38" s="174">
        <f>Z38-R38</f>
        <v>-305</v>
      </c>
      <c r="AE38" s="173">
        <f t="shared" ref="AE38:AE63" si="15">AA38-S38</f>
        <v>209.35000000000036</v>
      </c>
      <c r="AF38" s="174">
        <f t="shared" ref="AF38:AF63" si="16">AB38-T38</f>
        <v>195</v>
      </c>
      <c r="AG38" s="158">
        <f>AC38-U38</f>
        <v>209.34999999999991</v>
      </c>
      <c r="AH38" s="6"/>
      <c r="AI38" s="93"/>
      <c r="AJ38" s="168">
        <f t="shared" si="12"/>
        <v>-305</v>
      </c>
      <c r="AK38" s="42">
        <f t="shared" si="13"/>
        <v>209.35000000000036</v>
      </c>
      <c r="AL38" s="6"/>
      <c r="AM38" s="93"/>
      <c r="AN38" s="168"/>
      <c r="AO38" s="42"/>
      <c r="AP38" s="42"/>
      <c r="AQ38" s="93"/>
      <c r="AR38" s="168"/>
      <c r="AS38" s="93"/>
      <c r="AT38" s="169">
        <f>'[1]План 2022'!$O33</f>
        <v>360</v>
      </c>
      <c r="AU38" s="91">
        <f>'[1]План 2022'!$P33</f>
        <v>1015.81</v>
      </c>
      <c r="AV38" s="48">
        <f>'[2]СВОД по МО'!$EX$48</f>
        <v>189</v>
      </c>
      <c r="AW38" s="48">
        <f>'[2]СВОД по МО'!$FA$48</f>
        <v>648.56267000000003</v>
      </c>
      <c r="AX38" s="79">
        <f>'[3]План 2022'!$O33</f>
        <v>360</v>
      </c>
      <c r="AY38" s="91">
        <f>'[3]План 2022'!$P33</f>
        <v>1015.81</v>
      </c>
      <c r="AZ38" s="5">
        <f t="shared" si="6"/>
        <v>0</v>
      </c>
      <c r="BA38" s="87">
        <f t="shared" si="7"/>
        <v>0</v>
      </c>
      <c r="BB38" s="6"/>
      <c r="BC38" s="42"/>
      <c r="BD38" s="42"/>
      <c r="BE38" s="42"/>
      <c r="BF38" s="6"/>
      <c r="BG38" s="94"/>
      <c r="BH38" s="6"/>
      <c r="BI38" s="42"/>
      <c r="BJ38" s="169">
        <f>'[1]План 2022'!$Q33</f>
        <v>5230</v>
      </c>
      <c r="BK38" s="91">
        <f>'[1]План 2022'!$R33+'[1]План 2022'!$V33</f>
        <v>22698.01</v>
      </c>
      <c r="BL38" s="48">
        <f>'[2]СВОД по МО'!$FG$48</f>
        <v>2459</v>
      </c>
      <c r="BM38" s="48">
        <f>'[2]СВОД по МО'!$FJ$48+CC38</f>
        <v>18323.256090000003</v>
      </c>
      <c r="BN38" s="79">
        <f>'[3]План 2022'!$Q33</f>
        <v>5230</v>
      </c>
      <c r="BO38" s="91">
        <f>'[3]План 2022'!$R33+'[3]План 2022'!$V33</f>
        <v>22698.01</v>
      </c>
      <c r="BP38" s="5">
        <f t="shared" si="8"/>
        <v>0</v>
      </c>
      <c r="BQ38" s="87">
        <f t="shared" si="9"/>
        <v>0</v>
      </c>
      <c r="BR38" s="6"/>
      <c r="BS38" s="42"/>
      <c r="BT38" s="42"/>
      <c r="BU38" s="42"/>
      <c r="BV38" s="6"/>
      <c r="BW38" s="42"/>
      <c r="BX38" s="6"/>
      <c r="BY38" s="93"/>
      <c r="BZ38" s="169">
        <f>'[1]План 2022'!$U33</f>
        <v>470</v>
      </c>
      <c r="CA38" s="91">
        <f>'[1]План 2022'!$V33</f>
        <v>1362.5275999999999</v>
      </c>
      <c r="CB38" s="48">
        <f>'[2]СВОД по МО'!$FR$48</f>
        <v>-40</v>
      </c>
      <c r="CC38" s="48">
        <f>'[2]СВОД по МО'!$FU$48</f>
        <v>634.84543000000008</v>
      </c>
      <c r="CD38" s="79">
        <f>'[3]План 2022'!$U33</f>
        <v>470</v>
      </c>
      <c r="CE38" s="91">
        <f>'[3]План 2022'!$V33</f>
        <v>1362.5275999999999</v>
      </c>
      <c r="CF38" s="5">
        <f t="shared" si="10"/>
        <v>0</v>
      </c>
      <c r="CG38" s="43">
        <f t="shared" si="11"/>
        <v>0</v>
      </c>
      <c r="CH38" s="6"/>
      <c r="CI38" s="94"/>
      <c r="CJ38" s="6"/>
      <c r="CK38" s="94"/>
      <c r="CL38" s="6"/>
      <c r="CM38" s="94"/>
    </row>
    <row r="39" spans="1:91" x14ac:dyDescent="0.25">
      <c r="A39" s="24">
        <v>25</v>
      </c>
      <c r="B39" s="25" t="str">
        <f>'[1]План 2022'!$B34</f>
        <v>Филиал №2 ФГКУ "1477 ВМКГ"</v>
      </c>
      <c r="C39" s="79">
        <f>'[1]План 2022'!$E34</f>
        <v>0</v>
      </c>
      <c r="D39" s="91">
        <f>'[1]План 2022'!$F34</f>
        <v>0</v>
      </c>
      <c r="E39" s="48">
        <f>'[2]СВОД по МО'!$EE$47</f>
        <v>0</v>
      </c>
      <c r="F39" s="48">
        <f>'[2]СВОД по МО'!$EF$47</f>
        <v>0</v>
      </c>
      <c r="G39" s="79">
        <f>'[3]План 2022'!$E34</f>
        <v>0</v>
      </c>
      <c r="H39" s="91">
        <f>'[3]План 2022'!$F34</f>
        <v>0</v>
      </c>
      <c r="I39" s="91">
        <f>'[3]План 2022'!$G34</f>
        <v>0</v>
      </c>
      <c r="J39" s="55">
        <f t="shared" si="0"/>
        <v>0</v>
      </c>
      <c r="K39" s="87">
        <f t="shared" si="1"/>
        <v>0</v>
      </c>
      <c r="L39" s="6"/>
      <c r="M39" s="42"/>
      <c r="N39" s="6">
        <f t="shared" si="14"/>
        <v>0</v>
      </c>
      <c r="O39" s="42"/>
      <c r="P39" s="6"/>
      <c r="Q39" s="93"/>
      <c r="R39" s="198">
        <f>'[1]План 2022'!$J34</f>
        <v>0</v>
      </c>
      <c r="S39" s="197">
        <f>'[1]План 2022'!$K34</f>
        <v>0</v>
      </c>
      <c r="T39" s="197">
        <f>'[1]План 2022'!$M34</f>
        <v>0</v>
      </c>
      <c r="U39" s="170"/>
      <c r="V39" s="48">
        <f>'[2]СВОД по МО'!$EM$47</f>
        <v>0</v>
      </c>
      <c r="W39" s="201">
        <f>'[2]СВОД по МО'!$EN$47</f>
        <v>0</v>
      </c>
      <c r="X39" s="48">
        <f>'[2]СВОД по МО'!$ER$47</f>
        <v>0</v>
      </c>
      <c r="Y39" s="201">
        <f>'[2]СВОД по МО'!$EU$47</f>
        <v>0</v>
      </c>
      <c r="Z39" s="169">
        <f>'[3]План 2022'!$J34</f>
        <v>0</v>
      </c>
      <c r="AA39" s="91">
        <f>'[3]План 2022'!$K34</f>
        <v>0</v>
      </c>
      <c r="AB39" s="91">
        <f>'[3]План 2022'!$M34</f>
        <v>0</v>
      </c>
      <c r="AC39" s="170"/>
      <c r="AD39" s="174">
        <f t="shared" ref="AD39:AD63" si="17">Z39-R39</f>
        <v>0</v>
      </c>
      <c r="AE39" s="173">
        <f t="shared" si="15"/>
        <v>0</v>
      </c>
      <c r="AF39" s="174">
        <f t="shared" si="16"/>
        <v>0</v>
      </c>
      <c r="AG39" s="158">
        <f>AC39-U39</f>
        <v>0</v>
      </c>
      <c r="AH39" s="6"/>
      <c r="AI39" s="93"/>
      <c r="AJ39" s="168">
        <f t="shared" si="12"/>
        <v>0</v>
      </c>
      <c r="AK39" s="42">
        <f t="shared" si="13"/>
        <v>0</v>
      </c>
      <c r="AL39" s="6"/>
      <c r="AM39" s="93"/>
      <c r="AN39" s="168"/>
      <c r="AO39" s="42"/>
      <c r="AP39" s="42"/>
      <c r="AQ39" s="93"/>
      <c r="AR39" s="168"/>
      <c r="AS39" s="93"/>
      <c r="AT39" s="169">
        <f>'[1]План 2022'!$O34</f>
        <v>0</v>
      </c>
      <c r="AU39" s="91">
        <f>'[1]План 2022'!$P34</f>
        <v>0</v>
      </c>
      <c r="AV39" s="48">
        <f>'[2]СВОД по МО'!$EX$47</f>
        <v>0</v>
      </c>
      <c r="AW39" s="48">
        <f>'[2]СВОД по МО'!$FA$47</f>
        <v>0</v>
      </c>
      <c r="AX39" s="79">
        <f>'[3]План 2022'!$O34</f>
        <v>0</v>
      </c>
      <c r="AY39" s="91">
        <f>'[3]План 2022'!$P34</f>
        <v>0</v>
      </c>
      <c r="AZ39" s="5">
        <f t="shared" si="6"/>
        <v>0</v>
      </c>
      <c r="BA39" s="87">
        <f t="shared" si="7"/>
        <v>0</v>
      </c>
      <c r="BB39" s="6"/>
      <c r="BC39" s="42"/>
      <c r="BD39" s="42"/>
      <c r="BE39" s="42"/>
      <c r="BF39" s="6"/>
      <c r="BG39" s="94"/>
      <c r="BH39" s="6"/>
      <c r="BI39" s="42"/>
      <c r="BJ39" s="169">
        <f>'[1]План 2022'!$Q34</f>
        <v>0</v>
      </c>
      <c r="BK39" s="91">
        <f>'[1]План 2022'!$R34+'[1]План 2022'!$V34</f>
        <v>0</v>
      </c>
      <c r="BL39" s="48">
        <f>'[2]СВОД по МО'!$FG$47</f>
        <v>0</v>
      </c>
      <c r="BM39" s="48">
        <f>'[2]СВОД по МО'!$FJ$47+CC39</f>
        <v>0</v>
      </c>
      <c r="BN39" s="79">
        <f>'[3]План 2022'!$Q34</f>
        <v>0</v>
      </c>
      <c r="BO39" s="91">
        <f>'[3]План 2022'!$R34+'[3]План 2022'!$V34</f>
        <v>0</v>
      </c>
      <c r="BP39" s="5">
        <f t="shared" si="8"/>
        <v>0</v>
      </c>
      <c r="BQ39" s="87">
        <f t="shared" si="9"/>
        <v>0</v>
      </c>
      <c r="BR39" s="6"/>
      <c r="BS39" s="42"/>
      <c r="BT39" s="42"/>
      <c r="BU39" s="42"/>
      <c r="BV39" s="6"/>
      <c r="BW39" s="42"/>
      <c r="BX39" s="6"/>
      <c r="BY39" s="93"/>
      <c r="BZ39" s="169">
        <f>'[1]План 2022'!$U34</f>
        <v>0</v>
      </c>
      <c r="CA39" s="91">
        <f>'[1]План 2022'!$V34</f>
        <v>0</v>
      </c>
      <c r="CB39" s="48">
        <f>'[2]СВОД по МО'!$FR$47</f>
        <v>0</v>
      </c>
      <c r="CC39" s="48">
        <f>'[2]СВОД по МО'!$FU$47</f>
        <v>0</v>
      </c>
      <c r="CD39" s="79">
        <f>'[3]План 2022'!$U34</f>
        <v>0</v>
      </c>
      <c r="CE39" s="91">
        <f>'[3]План 2022'!$V34</f>
        <v>0</v>
      </c>
      <c r="CF39" s="5">
        <f t="shared" si="10"/>
        <v>0</v>
      </c>
      <c r="CG39" s="43">
        <f t="shared" si="11"/>
        <v>0</v>
      </c>
      <c r="CH39" s="6"/>
      <c r="CI39" s="94"/>
      <c r="CJ39" s="6"/>
      <c r="CK39" s="94"/>
      <c r="CL39" s="6"/>
      <c r="CM39" s="94"/>
    </row>
    <row r="40" spans="1:91" x14ac:dyDescent="0.25">
      <c r="A40" s="24">
        <v>26</v>
      </c>
      <c r="B40" s="25" t="str">
        <f>'[1]План 2022'!$B35</f>
        <v>У-Камчатская РБ</v>
      </c>
      <c r="C40" s="79">
        <f>'[1]План 2022'!$E35</f>
        <v>1748</v>
      </c>
      <c r="D40" s="91">
        <f>'[1]План 2022'!$F35</f>
        <v>10977.99</v>
      </c>
      <c r="E40" s="48">
        <f>'[2]СВОД по МО'!$EE$37</f>
        <v>70</v>
      </c>
      <c r="F40" s="48">
        <f>'[2]СВОД по МО'!$EF$37</f>
        <v>896.70674000000008</v>
      </c>
      <c r="G40" s="79">
        <f>'[3]План 2022'!$E35</f>
        <v>1658</v>
      </c>
      <c r="H40" s="91">
        <f>'[3]План 2022'!$F35</f>
        <v>10977.99</v>
      </c>
      <c r="I40" s="91">
        <f>'[3]План 2022'!$G35</f>
        <v>554</v>
      </c>
      <c r="J40" s="55">
        <f t="shared" si="0"/>
        <v>-90</v>
      </c>
      <c r="K40" s="87">
        <f t="shared" si="1"/>
        <v>0</v>
      </c>
      <c r="L40" s="6"/>
      <c r="M40" s="42"/>
      <c r="N40" s="6">
        <f t="shared" si="14"/>
        <v>-90</v>
      </c>
      <c r="O40" s="42"/>
      <c r="P40" s="6"/>
      <c r="Q40" s="93"/>
      <c r="R40" s="198">
        <f>'[1]План 2022'!$J35</f>
        <v>6600</v>
      </c>
      <c r="S40" s="197">
        <f>'[1]План 2022'!$K35</f>
        <v>7259.5399999999991</v>
      </c>
      <c r="T40" s="197">
        <f>'[1]План 2022'!$M35</f>
        <v>850</v>
      </c>
      <c r="U40" s="170">
        <f>[1]УКам!$X$103</f>
        <v>913.43999999999994</v>
      </c>
      <c r="V40" s="48">
        <f>'[2]СВОД по МО'!$EM$37</f>
        <v>3688</v>
      </c>
      <c r="W40" s="201">
        <f>'[2]СВОД по МО'!$EN$37</f>
        <v>13833.725850000001</v>
      </c>
      <c r="X40" s="48">
        <f>'[2]СВОД по МО'!$ER$37</f>
        <v>581</v>
      </c>
      <c r="Y40" s="201">
        <f>'[2]СВОД по МО'!$EU$37</f>
        <v>625.43466000000001</v>
      </c>
      <c r="Z40" s="169">
        <f>'[3]План 2022'!$J35</f>
        <v>5250</v>
      </c>
      <c r="AA40" s="91">
        <f>'[3]План 2022'!$K35</f>
        <v>7259.5399999999991</v>
      </c>
      <c r="AB40" s="91">
        <f>'[3]План 2022'!$M35</f>
        <v>850</v>
      </c>
      <c r="AC40" s="170">
        <f>[3]УКам!$X$103</f>
        <v>913.43999999999994</v>
      </c>
      <c r="AD40" s="174">
        <f t="shared" si="17"/>
        <v>-1350</v>
      </c>
      <c r="AE40" s="173">
        <f t="shared" si="15"/>
        <v>0</v>
      </c>
      <c r="AF40" s="174">
        <f t="shared" si="16"/>
        <v>0</v>
      </c>
      <c r="AG40" s="158">
        <f>AC40-U40</f>
        <v>0</v>
      </c>
      <c r="AH40" s="6"/>
      <c r="AI40" s="93"/>
      <c r="AJ40" s="168">
        <f t="shared" si="12"/>
        <v>-1350</v>
      </c>
      <c r="AK40" s="42">
        <f t="shared" si="13"/>
        <v>0</v>
      </c>
      <c r="AL40" s="6"/>
      <c r="AM40" s="93"/>
      <c r="AN40" s="168"/>
      <c r="AO40" s="42"/>
      <c r="AP40" s="42"/>
      <c r="AQ40" s="93"/>
      <c r="AR40" s="168"/>
      <c r="AS40" s="93"/>
      <c r="AT40" s="169">
        <f>'[1]План 2022'!$O35</f>
        <v>630</v>
      </c>
      <c r="AU40" s="91">
        <f>'[1]План 2022'!$P35</f>
        <v>1671.4499999999998</v>
      </c>
      <c r="AV40" s="48">
        <f>'[2]СВОД по МО'!$EX$37</f>
        <v>57</v>
      </c>
      <c r="AW40" s="48">
        <f>'[2]СВОД по МО'!$FA$37</f>
        <v>1118.0104799999999</v>
      </c>
      <c r="AX40" s="79">
        <f>'[3]План 2022'!$O35</f>
        <v>630</v>
      </c>
      <c r="AY40" s="91">
        <f>'[3]План 2022'!$P35</f>
        <v>1671.4499999999998</v>
      </c>
      <c r="AZ40" s="5">
        <f t="shared" si="6"/>
        <v>0</v>
      </c>
      <c r="BA40" s="87">
        <f t="shared" si="7"/>
        <v>0</v>
      </c>
      <c r="BB40" s="6"/>
      <c r="BC40" s="42"/>
      <c r="BD40" s="42"/>
      <c r="BE40" s="42"/>
      <c r="BF40" s="6"/>
      <c r="BG40" s="94"/>
      <c r="BH40" s="6"/>
      <c r="BI40" s="42"/>
      <c r="BJ40" s="169">
        <f>'[1]План 2022'!$Q35</f>
        <v>2000</v>
      </c>
      <c r="BK40" s="91">
        <f>'[1]План 2022'!$R35+'[1]План 2022'!$V35</f>
        <v>57300.85</v>
      </c>
      <c r="BL40" s="48">
        <f>'[2]СВОД по МО'!$FG$37</f>
        <v>1561</v>
      </c>
      <c r="BM40" s="48">
        <f>'[2]СВОД по МО'!$FJ$37+CC40</f>
        <v>45709.952010000001</v>
      </c>
      <c r="BN40" s="79">
        <f>'[3]План 2022'!$Q35</f>
        <v>2000</v>
      </c>
      <c r="BO40" s="91">
        <f>'[3]План 2022'!$R35+'[3]План 2022'!$V35</f>
        <v>57300.85</v>
      </c>
      <c r="BP40" s="5">
        <f t="shared" si="8"/>
        <v>0</v>
      </c>
      <c r="BQ40" s="87">
        <f t="shared" si="9"/>
        <v>0</v>
      </c>
      <c r="BR40" s="6"/>
      <c r="BS40" s="42"/>
      <c r="BT40" s="42"/>
      <c r="BU40" s="42"/>
      <c r="BV40" s="6"/>
      <c r="BW40" s="42"/>
      <c r="BX40" s="6"/>
      <c r="BY40" s="93"/>
      <c r="BZ40" s="169">
        <f>'[1]План 2022'!$U35</f>
        <v>200</v>
      </c>
      <c r="CA40" s="91">
        <f>'[1]План 2022'!$V35</f>
        <v>494.52</v>
      </c>
      <c r="CB40" s="48">
        <f>'[2]СВОД по МО'!$FR$37</f>
        <v>-52</v>
      </c>
      <c r="CC40" s="48">
        <f>'[2]СВОД по МО'!$FU$37</f>
        <v>-46.55</v>
      </c>
      <c r="CD40" s="79">
        <f>'[3]План 2022'!$U35</f>
        <v>200</v>
      </c>
      <c r="CE40" s="91">
        <f>'[3]План 2022'!$V35</f>
        <v>494.52</v>
      </c>
      <c r="CF40" s="5">
        <f t="shared" si="10"/>
        <v>0</v>
      </c>
      <c r="CG40" s="43">
        <f t="shared" si="11"/>
        <v>0</v>
      </c>
      <c r="CH40" s="6"/>
      <c r="CI40" s="94"/>
      <c r="CJ40" s="6"/>
      <c r="CK40" s="94"/>
      <c r="CL40" s="6"/>
      <c r="CM40" s="94"/>
    </row>
    <row r="41" spans="1:91" x14ac:dyDescent="0.25">
      <c r="A41" s="24">
        <v>27</v>
      </c>
      <c r="B41" s="25" t="str">
        <f>'[1]План 2022'!$B36</f>
        <v>Ключевская РБ</v>
      </c>
      <c r="C41" s="79">
        <f>'[1]План 2022'!$E36</f>
        <v>2356</v>
      </c>
      <c r="D41" s="91">
        <f>'[1]План 2022'!$F36</f>
        <v>15053.289999999999</v>
      </c>
      <c r="E41" s="48">
        <f>'[2]СВОД по МО'!$EE$38</f>
        <v>556</v>
      </c>
      <c r="F41" s="48">
        <f>'[2]СВОД по МО'!$EF$38</f>
        <v>3342.9570899999999</v>
      </c>
      <c r="G41" s="79">
        <f>'[3]План 2022'!$E36</f>
        <v>2321</v>
      </c>
      <c r="H41" s="91">
        <f>'[3]План 2022'!$F36</f>
        <v>15053.289999999999</v>
      </c>
      <c r="I41" s="91">
        <f>'[3]План 2022'!$G36</f>
        <v>804</v>
      </c>
      <c r="J41" s="55">
        <f t="shared" si="0"/>
        <v>-35</v>
      </c>
      <c r="K41" s="87">
        <f t="shared" si="1"/>
        <v>0</v>
      </c>
      <c r="L41" s="6"/>
      <c r="M41" s="42"/>
      <c r="N41" s="6">
        <f t="shared" si="14"/>
        <v>-35</v>
      </c>
      <c r="O41" s="42"/>
      <c r="P41" s="6"/>
      <c r="Q41" s="93"/>
      <c r="R41" s="198">
        <f>'[1]План 2022'!$J36</f>
        <v>11004</v>
      </c>
      <c r="S41" s="197">
        <f>'[1]План 2022'!$K36</f>
        <v>12610.720000000001</v>
      </c>
      <c r="T41" s="197">
        <f>'[1]План 2022'!$M36</f>
        <v>800</v>
      </c>
      <c r="U41" s="170">
        <f>[1]Ключ!$X$103</f>
        <v>859.7</v>
      </c>
      <c r="V41" s="48">
        <f>'[2]СВОД по МО'!$EM$38</f>
        <v>9779</v>
      </c>
      <c r="W41" s="201">
        <f>'[2]СВОД по МО'!$EN$38</f>
        <v>19077.915430000001</v>
      </c>
      <c r="X41" s="48">
        <f>'[2]СВОД по МО'!$ER$38</f>
        <v>644</v>
      </c>
      <c r="Y41" s="201">
        <f>'[2]СВОД по МО'!$EU$38</f>
        <v>692.06171999999992</v>
      </c>
      <c r="Z41" s="169">
        <f>'[3]План 2022'!$J36</f>
        <v>12004</v>
      </c>
      <c r="AA41" s="91">
        <f>'[3]План 2022'!$K36</f>
        <v>12610.720000000001</v>
      </c>
      <c r="AB41" s="91">
        <f>'[3]План 2022'!$M36</f>
        <v>800</v>
      </c>
      <c r="AC41" s="170">
        <f>[3]Ключ!$X$103</f>
        <v>859.7</v>
      </c>
      <c r="AD41" s="174">
        <f>Z41-R41</f>
        <v>1000</v>
      </c>
      <c r="AE41" s="173">
        <f t="shared" si="15"/>
        <v>0</v>
      </c>
      <c r="AF41" s="174">
        <f t="shared" si="16"/>
        <v>0</v>
      </c>
      <c r="AG41" s="158">
        <f t="shared" ref="AG41:AG63" si="18">AC41-U41</f>
        <v>0</v>
      </c>
      <c r="AH41" s="6"/>
      <c r="AI41" s="93"/>
      <c r="AJ41" s="168">
        <f t="shared" si="12"/>
        <v>1000</v>
      </c>
      <c r="AK41" s="42">
        <f t="shared" si="13"/>
        <v>0</v>
      </c>
      <c r="AL41" s="6"/>
      <c r="AM41" s="93"/>
      <c r="AN41" s="168"/>
      <c r="AO41" s="42"/>
      <c r="AP41" s="42"/>
      <c r="AQ41" s="93"/>
      <c r="AR41" s="168"/>
      <c r="AS41" s="93"/>
      <c r="AT41" s="169">
        <f>'[1]План 2022'!$O36</f>
        <v>422</v>
      </c>
      <c r="AU41" s="91">
        <f>'[1]План 2022'!$P36</f>
        <v>1153.23</v>
      </c>
      <c r="AV41" s="48">
        <f>'[2]СВОД по МО'!$EX$38</f>
        <v>387</v>
      </c>
      <c r="AW41" s="48">
        <f>'[2]СВОД по МО'!$FA$38</f>
        <v>973.44976000000008</v>
      </c>
      <c r="AX41" s="79">
        <f>'[3]План 2022'!$O36</f>
        <v>467</v>
      </c>
      <c r="AY41" s="91">
        <f>'[3]План 2022'!$P36</f>
        <v>1153.23</v>
      </c>
      <c r="AZ41" s="5">
        <f t="shared" si="6"/>
        <v>45</v>
      </c>
      <c r="BA41" s="87">
        <f t="shared" si="7"/>
        <v>0</v>
      </c>
      <c r="BB41" s="6"/>
      <c r="BC41" s="42"/>
      <c r="BD41" s="42"/>
      <c r="BE41" s="42"/>
      <c r="BF41" s="6">
        <v>45</v>
      </c>
      <c r="BG41" s="94"/>
      <c r="BH41" s="6"/>
      <c r="BI41" s="42"/>
      <c r="BJ41" s="169">
        <f>'[1]План 2022'!$Q36</f>
        <v>6659</v>
      </c>
      <c r="BK41" s="91">
        <f>'[1]План 2022'!$R36+'[1]План 2022'!$V36</f>
        <v>39252.99</v>
      </c>
      <c r="BL41" s="48">
        <f>'[2]СВОД по МО'!$FG$38</f>
        <v>4260</v>
      </c>
      <c r="BM41" s="48">
        <f>'[2]СВОД по МО'!$FJ$38+CC41</f>
        <v>30259.437079999996</v>
      </c>
      <c r="BN41" s="79">
        <f>'[3]План 2022'!$Q36</f>
        <v>6659</v>
      </c>
      <c r="BO41" s="91">
        <f>'[3]План 2022'!$R36+'[3]План 2022'!$V36</f>
        <v>39252.99</v>
      </c>
      <c r="BP41" s="5">
        <f t="shared" si="8"/>
        <v>0</v>
      </c>
      <c r="BQ41" s="87">
        <f t="shared" si="9"/>
        <v>0</v>
      </c>
      <c r="BR41" s="6"/>
      <c r="BS41" s="42"/>
      <c r="BT41" s="42"/>
      <c r="BU41" s="42"/>
      <c r="BV41" s="6"/>
      <c r="BW41" s="42"/>
      <c r="BX41" s="6"/>
      <c r="BY41" s="93"/>
      <c r="BZ41" s="169">
        <f>'[1]План 2022'!$U36</f>
        <v>220</v>
      </c>
      <c r="CA41" s="91">
        <f>'[1]План 2022'!$V36</f>
        <v>543.97199999999998</v>
      </c>
      <c r="CB41" s="48">
        <f>'[2]СВОД по МО'!$FR$38</f>
        <v>-2714</v>
      </c>
      <c r="CC41" s="48">
        <f>'[2]СВОД по МО'!$FU$38</f>
        <v>-1470.3200000000002</v>
      </c>
      <c r="CD41" s="79">
        <f>'[3]План 2022'!$U36</f>
        <v>220</v>
      </c>
      <c r="CE41" s="91">
        <f>'[3]План 2022'!$V36</f>
        <v>543.97199999999998</v>
      </c>
      <c r="CF41" s="5">
        <f t="shared" si="10"/>
        <v>0</v>
      </c>
      <c r="CG41" s="43">
        <f t="shared" si="11"/>
        <v>0</v>
      </c>
      <c r="CH41" s="6"/>
      <c r="CI41" s="94"/>
      <c r="CJ41" s="6"/>
      <c r="CK41" s="94"/>
      <c r="CL41" s="6"/>
      <c r="CM41" s="94"/>
    </row>
    <row r="42" spans="1:91" x14ac:dyDescent="0.25">
      <c r="A42" s="24">
        <v>28</v>
      </c>
      <c r="B42" s="25" t="str">
        <f>'[1]План 2022'!$B37</f>
        <v>У-Большерецкая РБ</v>
      </c>
      <c r="C42" s="79">
        <f>'[1]План 2022'!$E37</f>
        <v>2189</v>
      </c>
      <c r="D42" s="91">
        <f>'[1]План 2022'!$F37</f>
        <v>13779.96</v>
      </c>
      <c r="E42" s="48">
        <f>'[2]СВОД по МО'!$EE$36</f>
        <v>446</v>
      </c>
      <c r="F42" s="48">
        <f>'[2]СВОД по МО'!$EF$36</f>
        <v>2763.46783</v>
      </c>
      <c r="G42" s="79">
        <f>'[3]План 2022'!$E37</f>
        <v>1853</v>
      </c>
      <c r="H42" s="91">
        <f>'[3]План 2022'!$F37</f>
        <v>13779.96</v>
      </c>
      <c r="I42" s="91">
        <f>'[3]План 2022'!$G37</f>
        <v>659</v>
      </c>
      <c r="J42" s="55">
        <f t="shared" si="0"/>
        <v>-336</v>
      </c>
      <c r="K42" s="87">
        <f t="shared" si="1"/>
        <v>0</v>
      </c>
      <c r="L42" s="6"/>
      <c r="M42" s="42"/>
      <c r="N42" s="6">
        <f t="shared" si="14"/>
        <v>-336</v>
      </c>
      <c r="O42" s="42"/>
      <c r="P42" s="6"/>
      <c r="Q42" s="93"/>
      <c r="R42" s="198">
        <f>'[1]План 2022'!$J37</f>
        <v>7257</v>
      </c>
      <c r="S42" s="197">
        <f>'[1]План 2022'!$K37</f>
        <v>15610.120000000003</v>
      </c>
      <c r="T42" s="197">
        <f>'[1]План 2022'!$M37</f>
        <v>857</v>
      </c>
      <c r="U42" s="170">
        <f>[1]УБ!$X$103</f>
        <v>920.47</v>
      </c>
      <c r="V42" s="48">
        <f>'[2]СВОД по МО'!$EM$36</f>
        <v>5984</v>
      </c>
      <c r="W42" s="201">
        <f>'[2]СВОД по МО'!$EN$36</f>
        <v>18205.747100000001</v>
      </c>
      <c r="X42" s="48">
        <f>'[2]СВОД по МО'!$ER$36</f>
        <v>396</v>
      </c>
      <c r="Y42" s="201">
        <f>'[2]СВОД по МО'!$EU$36</f>
        <v>425.55347999999998</v>
      </c>
      <c r="Z42" s="169">
        <f>'[3]План 2022'!$J37</f>
        <v>7282</v>
      </c>
      <c r="AA42" s="91">
        <f>'[3]План 2022'!$K37</f>
        <v>15475.860000000004</v>
      </c>
      <c r="AB42" s="91">
        <f>'[3]План 2022'!$M37</f>
        <v>732</v>
      </c>
      <c r="AC42" s="170">
        <f>[3]УБ!$X$103</f>
        <v>786.21</v>
      </c>
      <c r="AD42" s="174">
        <f t="shared" si="17"/>
        <v>25</v>
      </c>
      <c r="AE42" s="173">
        <f t="shared" si="15"/>
        <v>-134.2599999999984</v>
      </c>
      <c r="AF42" s="174">
        <f t="shared" si="16"/>
        <v>-125</v>
      </c>
      <c r="AG42" s="158">
        <f t="shared" si="18"/>
        <v>-134.26</v>
      </c>
      <c r="AH42" s="6"/>
      <c r="AI42" s="93"/>
      <c r="AJ42" s="168">
        <f t="shared" si="12"/>
        <v>25</v>
      </c>
      <c r="AK42" s="42">
        <f t="shared" si="13"/>
        <v>-134.2599999999984</v>
      </c>
      <c r="AL42" s="6"/>
      <c r="AM42" s="93"/>
      <c r="AN42" s="168"/>
      <c r="AO42" s="42"/>
      <c r="AP42" s="42"/>
      <c r="AQ42" s="93"/>
      <c r="AR42" s="168"/>
      <c r="AS42" s="93"/>
      <c r="AT42" s="169">
        <f>'[1]План 2022'!$O37</f>
        <v>6667</v>
      </c>
      <c r="AU42" s="91">
        <f>'[1]План 2022'!$P37</f>
        <v>17688.22</v>
      </c>
      <c r="AV42" s="48">
        <f>'[2]СВОД по МО'!$EX$36</f>
        <v>300</v>
      </c>
      <c r="AW42" s="48">
        <f>'[2]СВОД по МО'!$FA$36</f>
        <v>14727.06639</v>
      </c>
      <c r="AX42" s="79">
        <f>'[3]План 2022'!$O37</f>
        <v>6667</v>
      </c>
      <c r="AY42" s="91">
        <f>'[3]План 2022'!$P37</f>
        <v>17688.22</v>
      </c>
      <c r="AZ42" s="5">
        <f t="shared" si="6"/>
        <v>0</v>
      </c>
      <c r="BA42" s="87">
        <f t="shared" si="7"/>
        <v>0</v>
      </c>
      <c r="BB42" s="6"/>
      <c r="BC42" s="42"/>
      <c r="BD42" s="42"/>
      <c r="BE42" s="42"/>
      <c r="BF42" s="6"/>
      <c r="BG42" s="94"/>
      <c r="BH42" s="6"/>
      <c r="BI42" s="42"/>
      <c r="BJ42" s="169">
        <f>'[1]План 2022'!$Q37</f>
        <v>3545</v>
      </c>
      <c r="BK42" s="91">
        <f>'[1]План 2022'!$R37+'[1]План 2022'!$V37</f>
        <v>58519.12</v>
      </c>
      <c r="BL42" s="48">
        <f>'[2]СВОД по МО'!$FG$36</f>
        <v>2657</v>
      </c>
      <c r="BM42" s="48">
        <f>'[2]СВОД по МО'!$FJ$36+CC42</f>
        <v>47353.483399999997</v>
      </c>
      <c r="BN42" s="79">
        <f>'[3]План 2022'!$Q37</f>
        <v>3545</v>
      </c>
      <c r="BO42" s="91">
        <f>'[3]План 2022'!$R37+'[3]План 2022'!$V37</f>
        <v>58519.12</v>
      </c>
      <c r="BP42" s="5">
        <f t="shared" si="8"/>
        <v>0</v>
      </c>
      <c r="BQ42" s="87">
        <f t="shared" si="9"/>
        <v>0</v>
      </c>
      <c r="BR42" s="6"/>
      <c r="BS42" s="42"/>
      <c r="BT42" s="42"/>
      <c r="BU42" s="42"/>
      <c r="BV42" s="6"/>
      <c r="BW42" s="42"/>
      <c r="BX42" s="6"/>
      <c r="BY42" s="93"/>
      <c r="BZ42" s="169">
        <f>'[1]План 2022'!$U37</f>
        <v>0</v>
      </c>
      <c r="CA42" s="91">
        <f>'[1]План 2022'!$V37</f>
        <v>0</v>
      </c>
      <c r="CB42" s="48">
        <f>'[2]СВОД по МО'!$FR$36</f>
        <v>-38</v>
      </c>
      <c r="CC42" s="48">
        <f>'[2]СВОД по МО'!$FU$36</f>
        <v>-84.67</v>
      </c>
      <c r="CD42" s="79">
        <f>'[3]План 2022'!$U37</f>
        <v>0</v>
      </c>
      <c r="CE42" s="91">
        <f>'[3]План 2022'!$V37</f>
        <v>0</v>
      </c>
      <c r="CF42" s="5">
        <f t="shared" si="10"/>
        <v>0</v>
      </c>
      <c r="CG42" s="43">
        <f t="shared" si="11"/>
        <v>0</v>
      </c>
      <c r="CH42" s="6"/>
      <c r="CI42" s="94"/>
      <c r="CJ42" s="6"/>
      <c r="CK42" s="94"/>
      <c r="CL42" s="6"/>
      <c r="CM42" s="94"/>
    </row>
    <row r="43" spans="1:91" x14ac:dyDescent="0.25">
      <c r="A43" s="24">
        <v>29</v>
      </c>
      <c r="B43" s="25" t="str">
        <f>'[1]План 2022'!$B38</f>
        <v>Озерновская РБ</v>
      </c>
      <c r="C43" s="79">
        <f>'[1]План 2022'!$E38</f>
        <v>1107</v>
      </c>
      <c r="D43" s="91">
        <f>'[1]План 2022'!$F38</f>
        <v>7001.75</v>
      </c>
      <c r="E43" s="48">
        <f>'[2]СВОД по МО'!$EE$51</f>
        <v>164</v>
      </c>
      <c r="F43" s="48">
        <f>'[2]СВОД по МО'!$EF$51</f>
        <v>963.61428000000001</v>
      </c>
      <c r="G43" s="79">
        <f>'[3]План 2022'!$E38</f>
        <v>839</v>
      </c>
      <c r="H43" s="91">
        <f>'[3]План 2022'!$F38</f>
        <v>7001.75</v>
      </c>
      <c r="I43" s="91">
        <f>'[3]План 2022'!$G38</f>
        <v>510</v>
      </c>
      <c r="J43" s="55">
        <f t="shared" si="0"/>
        <v>-268</v>
      </c>
      <c r="K43" s="87">
        <f t="shared" si="1"/>
        <v>0</v>
      </c>
      <c r="L43" s="6"/>
      <c r="M43" s="42"/>
      <c r="N43" s="6">
        <f t="shared" si="14"/>
        <v>-268</v>
      </c>
      <c r="O43" s="42"/>
      <c r="P43" s="6"/>
      <c r="Q43" s="93"/>
      <c r="R43" s="198">
        <f>'[1]План 2022'!$J38</f>
        <v>1665</v>
      </c>
      <c r="S43" s="197">
        <f>'[1]План 2022'!$K38</f>
        <v>1914.73</v>
      </c>
      <c r="T43" s="197">
        <f>'[1]План 2022'!$M38</f>
        <v>360</v>
      </c>
      <c r="U43" s="170">
        <f>[1]Озерн!$X$103</f>
        <v>388.51</v>
      </c>
      <c r="V43" s="48">
        <f>'[2]СВОД по МО'!$EM$51</f>
        <v>1268</v>
      </c>
      <c r="W43" s="201">
        <f>'[2]СВОД по МО'!$EN$51</f>
        <v>5848.5350999999991</v>
      </c>
      <c r="X43" s="48">
        <f>'[2]СВОД по МО'!$ER$51</f>
        <v>149</v>
      </c>
      <c r="Y43" s="201">
        <f>'[2]СВОД по МО'!$EU$51</f>
        <v>160.73434999999998</v>
      </c>
      <c r="Z43" s="169">
        <f>'[3]План 2022'!$J38</f>
        <v>1715</v>
      </c>
      <c r="AA43" s="91">
        <f>'[3]План 2022'!$K38</f>
        <v>1914.73</v>
      </c>
      <c r="AB43" s="91">
        <f>'[3]План 2022'!$M38</f>
        <v>360</v>
      </c>
      <c r="AC43" s="170">
        <f>[3]Озерн!$X$103</f>
        <v>388.51</v>
      </c>
      <c r="AD43" s="174">
        <f>Z43-R43</f>
        <v>50</v>
      </c>
      <c r="AE43" s="173">
        <f t="shared" si="15"/>
        <v>0</v>
      </c>
      <c r="AF43" s="174">
        <f t="shared" si="16"/>
        <v>0</v>
      </c>
      <c r="AG43" s="158">
        <f t="shared" si="18"/>
        <v>0</v>
      </c>
      <c r="AH43" s="6"/>
      <c r="AI43" s="93"/>
      <c r="AJ43" s="168">
        <f t="shared" si="12"/>
        <v>50</v>
      </c>
      <c r="AK43" s="42">
        <f t="shared" si="13"/>
        <v>0</v>
      </c>
      <c r="AL43" s="6"/>
      <c r="AM43" s="93"/>
      <c r="AN43" s="168"/>
      <c r="AO43" s="42"/>
      <c r="AP43" s="42"/>
      <c r="AQ43" s="93"/>
      <c r="AR43" s="168"/>
      <c r="AS43" s="93"/>
      <c r="AT43" s="169">
        <f>'[1]План 2022'!$O38</f>
        <v>320</v>
      </c>
      <c r="AU43" s="91">
        <f>'[1]План 2022'!$P38</f>
        <v>852.97</v>
      </c>
      <c r="AV43" s="48">
        <f>'[2]СВОД по МО'!$EX$51</f>
        <v>121</v>
      </c>
      <c r="AW43" s="48">
        <f>'[2]СВОД по МО'!$FA$51</f>
        <v>639.10122000000001</v>
      </c>
      <c r="AX43" s="79">
        <f>'[3]План 2022'!$O38</f>
        <v>320</v>
      </c>
      <c r="AY43" s="91">
        <f>'[3]План 2022'!$P38</f>
        <v>852.97</v>
      </c>
      <c r="AZ43" s="5">
        <f t="shared" si="6"/>
        <v>0</v>
      </c>
      <c r="BA43" s="87">
        <f t="shared" si="7"/>
        <v>0</v>
      </c>
      <c r="BB43" s="6"/>
      <c r="BC43" s="42"/>
      <c r="BD43" s="42"/>
      <c r="BE43" s="42"/>
      <c r="BF43" s="6"/>
      <c r="BG43" s="94"/>
      <c r="BH43" s="6"/>
      <c r="BI43" s="42"/>
      <c r="BJ43" s="169">
        <f>'[1]План 2022'!$Q38</f>
        <v>2000</v>
      </c>
      <c r="BK43" s="91">
        <f>'[1]План 2022'!$R38+'[1]План 2022'!$V38</f>
        <v>44997.08</v>
      </c>
      <c r="BL43" s="48">
        <f>'[2]СВОД по МО'!$FG$51</f>
        <v>1385</v>
      </c>
      <c r="BM43" s="48">
        <f>'[2]СВОД по МО'!$FJ$51+CC43</f>
        <v>36607.08322</v>
      </c>
      <c r="BN43" s="79">
        <f>'[3]План 2022'!$Q38</f>
        <v>2000</v>
      </c>
      <c r="BO43" s="91">
        <f>'[3]План 2022'!$R38+'[3]План 2022'!$V38</f>
        <v>44997.08</v>
      </c>
      <c r="BP43" s="5">
        <f t="shared" si="8"/>
        <v>0</v>
      </c>
      <c r="BQ43" s="87">
        <f t="shared" si="9"/>
        <v>0</v>
      </c>
      <c r="BR43" s="6"/>
      <c r="BS43" s="42"/>
      <c r="BT43" s="42"/>
      <c r="BU43" s="42"/>
      <c r="BV43" s="6"/>
      <c r="BW43" s="42"/>
      <c r="BX43" s="6"/>
      <c r="BY43" s="93"/>
      <c r="BZ43" s="169">
        <f>'[1]План 2022'!$U38</f>
        <v>93</v>
      </c>
      <c r="CA43" s="91">
        <f>'[1]План 2022'!$V38</f>
        <v>229.95179999999999</v>
      </c>
      <c r="CB43" s="48">
        <f>'[2]СВОД по МО'!$FR$51</f>
        <v>-76</v>
      </c>
      <c r="CC43" s="48">
        <f>'[2]СВОД по МО'!$FU$51</f>
        <v>-34.86</v>
      </c>
      <c r="CD43" s="79">
        <f>'[3]План 2022'!$U38</f>
        <v>93</v>
      </c>
      <c r="CE43" s="91">
        <f>'[3]План 2022'!$V38</f>
        <v>229.95179999999999</v>
      </c>
      <c r="CF43" s="5">
        <f t="shared" si="10"/>
        <v>0</v>
      </c>
      <c r="CG43" s="43">
        <f t="shared" si="11"/>
        <v>0</v>
      </c>
      <c r="CH43" s="6"/>
      <c r="CI43" s="94"/>
      <c r="CJ43" s="6"/>
      <c r="CK43" s="94"/>
      <c r="CL43" s="6"/>
      <c r="CM43" s="94"/>
    </row>
    <row r="44" spans="1:91" x14ac:dyDescent="0.25">
      <c r="A44" s="24">
        <v>30</v>
      </c>
      <c r="B44" s="25" t="str">
        <f>'[1]План 2022'!$B39</f>
        <v>Мильковская РБ</v>
      </c>
      <c r="C44" s="79">
        <f>'[1]План 2022'!$E39</f>
        <v>4545</v>
      </c>
      <c r="D44" s="91">
        <f>'[1]План 2022'!$F39</f>
        <v>28512.629999999997</v>
      </c>
      <c r="E44" s="48">
        <f>'[2]СВОД по МО'!$EE$35</f>
        <v>2134</v>
      </c>
      <c r="F44" s="48">
        <f>'[2]СВОД по МО'!$EF$35</f>
        <v>11328.88725</v>
      </c>
      <c r="G44" s="79">
        <f>'[3]План 2022'!$E39</f>
        <v>4069</v>
      </c>
      <c r="H44" s="91">
        <f>'[3]План 2022'!$F39</f>
        <v>28512.63</v>
      </c>
      <c r="I44" s="91">
        <f>'[3]План 2022'!$G39</f>
        <v>2418</v>
      </c>
      <c r="J44" s="55">
        <f t="shared" si="0"/>
        <v>-476</v>
      </c>
      <c r="K44" s="87">
        <f t="shared" si="1"/>
        <v>0</v>
      </c>
      <c r="L44" s="6"/>
      <c r="M44" s="42"/>
      <c r="N44" s="6">
        <f t="shared" si="14"/>
        <v>-476</v>
      </c>
      <c r="O44" s="42"/>
      <c r="P44" s="6"/>
      <c r="Q44" s="93"/>
      <c r="R44" s="198">
        <f>'[1]План 2022'!$J39</f>
        <v>26235</v>
      </c>
      <c r="S44" s="197">
        <f>'[1]План 2022'!$K39</f>
        <v>29173.350000000006</v>
      </c>
      <c r="T44" s="197">
        <f>'[1]План 2022'!$M39</f>
        <v>1700</v>
      </c>
      <c r="U44" s="170">
        <f>[1]Мильков!$X$103</f>
        <v>1826.8600000000006</v>
      </c>
      <c r="V44" s="48">
        <f>'[2]СВОД по МО'!$EM$35</f>
        <v>20575</v>
      </c>
      <c r="W44" s="201">
        <f>'[2]СВОД по МО'!$EN$35</f>
        <v>36939.116770000008</v>
      </c>
      <c r="X44" s="48">
        <f>'[2]СВОД по МО'!$ER$35</f>
        <v>1394</v>
      </c>
      <c r="Y44" s="201">
        <f>'[2]СВОД по МО'!$EU$35</f>
        <v>1498.9678200000001</v>
      </c>
      <c r="Z44" s="169">
        <f>'[3]План 2022'!$J39</f>
        <v>26235</v>
      </c>
      <c r="AA44" s="91">
        <f>'[3]План 2022'!$K39</f>
        <v>29173.350000000006</v>
      </c>
      <c r="AB44" s="91">
        <f>'[3]План 2022'!$M39</f>
        <v>1700</v>
      </c>
      <c r="AC44" s="170">
        <f>[3]Мильков!$X$103</f>
        <v>1826.8600000000006</v>
      </c>
      <c r="AD44" s="174">
        <f t="shared" si="17"/>
        <v>0</v>
      </c>
      <c r="AE44" s="173">
        <f t="shared" si="15"/>
        <v>0</v>
      </c>
      <c r="AF44" s="174">
        <f t="shared" si="16"/>
        <v>0</v>
      </c>
      <c r="AG44" s="158">
        <f t="shared" si="18"/>
        <v>0</v>
      </c>
      <c r="AH44" s="6"/>
      <c r="AI44" s="93"/>
      <c r="AJ44" s="168">
        <f t="shared" si="12"/>
        <v>0</v>
      </c>
      <c r="AK44" s="42">
        <f t="shared" si="13"/>
        <v>0</v>
      </c>
      <c r="AL44" s="6"/>
      <c r="AM44" s="93"/>
      <c r="AN44" s="168"/>
      <c r="AO44" s="42"/>
      <c r="AP44" s="42"/>
      <c r="AQ44" s="93"/>
      <c r="AR44" s="168"/>
      <c r="AS44" s="93"/>
      <c r="AT44" s="169">
        <f>'[1]План 2022'!$O39</f>
        <v>1300</v>
      </c>
      <c r="AU44" s="91">
        <f>'[1]План 2022'!$P39</f>
        <v>3449.03</v>
      </c>
      <c r="AV44" s="48">
        <f>'[2]СВОД по МО'!$EX$35</f>
        <v>999</v>
      </c>
      <c r="AW44" s="48">
        <f>'[2]СВОД по МО'!$FA$35</f>
        <v>2869.4198200000005</v>
      </c>
      <c r="AX44" s="79">
        <f>'[3]План 2022'!$O39</f>
        <v>1300</v>
      </c>
      <c r="AY44" s="91">
        <f>'[3]План 2022'!$P39</f>
        <v>3449.03</v>
      </c>
      <c r="AZ44" s="5">
        <f t="shared" si="6"/>
        <v>0</v>
      </c>
      <c r="BA44" s="87">
        <f t="shared" si="7"/>
        <v>0</v>
      </c>
      <c r="BB44" s="6"/>
      <c r="BC44" s="42"/>
      <c r="BD44" s="42"/>
      <c r="BE44" s="42"/>
      <c r="BF44" s="6"/>
      <c r="BG44" s="94"/>
      <c r="BH44" s="6"/>
      <c r="BI44" s="42"/>
      <c r="BJ44" s="169">
        <f>'[1]План 2022'!$Q39</f>
        <v>17050</v>
      </c>
      <c r="BK44" s="91">
        <f>'[1]План 2022'!$R39+'[1]План 2022'!$V39</f>
        <v>60484.25</v>
      </c>
      <c r="BL44" s="48">
        <f>'[2]СВОД по МО'!$FG$35</f>
        <v>9890</v>
      </c>
      <c r="BM44" s="48">
        <f>'[2]СВОД по МО'!$FJ$35+CC44</f>
        <v>44743.188289999998</v>
      </c>
      <c r="BN44" s="79">
        <f>'[3]План 2022'!$Q39</f>
        <v>17050</v>
      </c>
      <c r="BO44" s="91">
        <f>'[3]План 2022'!$R39+'[3]План 2022'!$V39</f>
        <v>60484.25</v>
      </c>
      <c r="BP44" s="5">
        <f t="shared" si="8"/>
        <v>0</v>
      </c>
      <c r="BQ44" s="87">
        <f t="shared" si="9"/>
        <v>0</v>
      </c>
      <c r="BR44" s="6"/>
      <c r="BS44" s="42"/>
      <c r="BT44" s="42"/>
      <c r="BU44" s="42"/>
      <c r="BV44" s="6"/>
      <c r="BW44" s="42"/>
      <c r="BX44" s="6"/>
      <c r="BY44" s="93"/>
      <c r="BZ44" s="169">
        <f>'[1]План 2022'!$U39</f>
        <v>80</v>
      </c>
      <c r="CA44" s="91">
        <f>'[1]План 2022'!$V39</f>
        <v>109.08319999999999</v>
      </c>
      <c r="CB44" s="48">
        <f>'[2]СВОД по МО'!$FR$35</f>
        <v>-3621</v>
      </c>
      <c r="CC44" s="48">
        <f>'[2]СВОД по МО'!$FU$35</f>
        <v>-1638.08718</v>
      </c>
      <c r="CD44" s="79">
        <f>'[3]План 2022'!$U39</f>
        <v>80</v>
      </c>
      <c r="CE44" s="91">
        <f>'[3]План 2022'!$V39</f>
        <v>109.08319999999999</v>
      </c>
      <c r="CF44" s="5">
        <f t="shared" si="10"/>
        <v>0</v>
      </c>
      <c r="CG44" s="43">
        <f t="shared" si="11"/>
        <v>0</v>
      </c>
      <c r="CH44" s="6"/>
      <c r="CI44" s="94"/>
      <c r="CJ44" s="6"/>
      <c r="CK44" s="94"/>
      <c r="CL44" s="6"/>
      <c r="CM44" s="94"/>
    </row>
    <row r="45" spans="1:91" x14ac:dyDescent="0.25">
      <c r="A45" s="24">
        <v>31</v>
      </c>
      <c r="B45" s="25" t="str">
        <f>'[1]План 2022'!$B40</f>
        <v>Быстринская РБ</v>
      </c>
      <c r="C45" s="79">
        <f>'[1]План 2022'!$E40</f>
        <v>1098</v>
      </c>
      <c r="D45" s="91">
        <f>'[1]План 2022'!$F40</f>
        <v>6972.2800000000007</v>
      </c>
      <c r="E45" s="48">
        <f>'[2]СВОД по МО'!$EE$40</f>
        <v>507</v>
      </c>
      <c r="F45" s="48">
        <f>'[2]СВОД по МО'!$EF$40</f>
        <v>3091.9502899999998</v>
      </c>
      <c r="G45" s="79">
        <f>'[3]План 2022'!$E40</f>
        <v>1046</v>
      </c>
      <c r="H45" s="91">
        <f>'[3]План 2022'!$F40</f>
        <v>6972.2800000000007</v>
      </c>
      <c r="I45" s="91">
        <f>'[3]План 2022'!$G40</f>
        <v>412</v>
      </c>
      <c r="J45" s="55">
        <f t="shared" si="0"/>
        <v>-52</v>
      </c>
      <c r="K45" s="87">
        <f t="shared" si="1"/>
        <v>0</v>
      </c>
      <c r="L45" s="6"/>
      <c r="M45" s="42"/>
      <c r="N45" s="6">
        <f t="shared" si="14"/>
        <v>-52</v>
      </c>
      <c r="O45" s="42"/>
      <c r="P45" s="6"/>
      <c r="Q45" s="93"/>
      <c r="R45" s="198">
        <f>'[1]План 2022'!$J40</f>
        <v>3700</v>
      </c>
      <c r="S45" s="197">
        <f>'[1]План 2022'!$K40</f>
        <v>6183.0299999999988</v>
      </c>
      <c r="T45" s="197">
        <f>'[1]План 2022'!$M40</f>
        <v>224</v>
      </c>
      <c r="U45" s="170">
        <f>[1]Быст!$X$103</f>
        <v>256.76999999999992</v>
      </c>
      <c r="V45" s="48">
        <f>'[2]СВОД по МО'!$EM$40</f>
        <v>3660</v>
      </c>
      <c r="W45" s="201">
        <f>'[2]СВОД по МО'!$EN$40</f>
        <v>6759.3947600000001</v>
      </c>
      <c r="X45" s="48">
        <f>'[2]СВОД по МО'!$ER$40</f>
        <v>254</v>
      </c>
      <c r="Y45" s="201">
        <f>'[2]СВОД по МО'!$EU$40</f>
        <v>280.47843</v>
      </c>
      <c r="Z45" s="169">
        <f>'[3]План 2022'!$J40</f>
        <v>4296</v>
      </c>
      <c r="AA45" s="91">
        <f>'[3]План 2022'!$K40</f>
        <v>6279.44</v>
      </c>
      <c r="AB45" s="91">
        <f>'[3]План 2022'!$M40</f>
        <v>320</v>
      </c>
      <c r="AC45" s="170">
        <f>[3]Быст!$X$103</f>
        <v>353.17999999999995</v>
      </c>
      <c r="AD45" s="174">
        <f>Z45-R45</f>
        <v>596</v>
      </c>
      <c r="AE45" s="173">
        <f>AA45-S45</f>
        <v>96.410000000000764</v>
      </c>
      <c r="AF45" s="174">
        <f>AB45-T45</f>
        <v>96</v>
      </c>
      <c r="AG45" s="158">
        <f t="shared" si="18"/>
        <v>96.410000000000025</v>
      </c>
      <c r="AH45" s="6"/>
      <c r="AI45" s="93"/>
      <c r="AJ45" s="168">
        <f t="shared" si="12"/>
        <v>596</v>
      </c>
      <c r="AK45" s="42">
        <f t="shared" si="13"/>
        <v>96.410000000000764</v>
      </c>
      <c r="AL45" s="6"/>
      <c r="AM45" s="93"/>
      <c r="AN45" s="168"/>
      <c r="AO45" s="42"/>
      <c r="AP45" s="42"/>
      <c r="AQ45" s="93"/>
      <c r="AR45" s="168"/>
      <c r="AS45" s="93"/>
      <c r="AT45" s="169">
        <f>'[1]План 2022'!$O40</f>
        <v>300</v>
      </c>
      <c r="AU45" s="91">
        <f>'[1]План 2022'!$P40</f>
        <v>795.93</v>
      </c>
      <c r="AV45" s="48">
        <f>'[2]СВОД по МО'!$EX$40</f>
        <v>197</v>
      </c>
      <c r="AW45" s="48">
        <f>'[2]СВОД по МО'!$FA$40</f>
        <v>658.95069000000001</v>
      </c>
      <c r="AX45" s="79">
        <f>'[3]План 2022'!$O40</f>
        <v>300</v>
      </c>
      <c r="AY45" s="91">
        <f>'[3]План 2022'!$P40</f>
        <v>795.93</v>
      </c>
      <c r="AZ45" s="5">
        <f t="shared" si="6"/>
        <v>0</v>
      </c>
      <c r="BA45" s="87">
        <f t="shared" si="7"/>
        <v>0</v>
      </c>
      <c r="BB45" s="6"/>
      <c r="BC45" s="42"/>
      <c r="BD45" s="42"/>
      <c r="BE45" s="42"/>
      <c r="BF45" s="6"/>
      <c r="BG45" s="94"/>
      <c r="BH45" s="6"/>
      <c r="BI45" s="42"/>
      <c r="BJ45" s="169">
        <f>'[1]План 2022'!$Q40</f>
        <v>9004</v>
      </c>
      <c r="BK45" s="91">
        <f>'[1]План 2022'!$R40+'[1]План 2022'!$V40</f>
        <v>24253.8</v>
      </c>
      <c r="BL45" s="48">
        <f>'[2]СВОД по МО'!$FG$40</f>
        <v>3147</v>
      </c>
      <c r="BM45" s="48">
        <f>'[2]СВОД по МО'!$FJ$40+CC45</f>
        <v>19716.691869999999</v>
      </c>
      <c r="BN45" s="79">
        <f>'[3]План 2022'!$Q40</f>
        <v>9004</v>
      </c>
      <c r="BO45" s="91">
        <f>'[3]План 2022'!$R40+'[3]План 2022'!$V40</f>
        <v>24253.8</v>
      </c>
      <c r="BP45" s="5">
        <f t="shared" si="8"/>
        <v>0</v>
      </c>
      <c r="BQ45" s="87">
        <f t="shared" si="9"/>
        <v>0</v>
      </c>
      <c r="BR45" s="6"/>
      <c r="BS45" s="42"/>
      <c r="BT45" s="42"/>
      <c r="BU45" s="42"/>
      <c r="BV45" s="6"/>
      <c r="BW45" s="42"/>
      <c r="BX45" s="6"/>
      <c r="BY45" s="93"/>
      <c r="BZ45" s="169">
        <f>'[1]План 2022'!$U40</f>
        <v>113</v>
      </c>
      <c r="CA45" s="91">
        <f>'[1]План 2022'!$V40</f>
        <v>279.40379999999999</v>
      </c>
      <c r="CB45" s="48">
        <f>'[2]СВОД по МО'!$FR$40</f>
        <v>-274</v>
      </c>
      <c r="CC45" s="48">
        <f>'[2]СВОД по МО'!$FU$40</f>
        <v>-232.64</v>
      </c>
      <c r="CD45" s="79">
        <f>'[3]План 2022'!$U40</f>
        <v>113</v>
      </c>
      <c r="CE45" s="91">
        <f>'[3]План 2022'!$V40</f>
        <v>279.40379999999999</v>
      </c>
      <c r="CF45" s="5">
        <f t="shared" si="10"/>
        <v>0</v>
      </c>
      <c r="CG45" s="43">
        <f t="shared" si="11"/>
        <v>0</v>
      </c>
      <c r="CH45" s="6"/>
      <c r="CI45" s="94"/>
      <c r="CJ45" s="6"/>
      <c r="CK45" s="94"/>
      <c r="CL45" s="6"/>
      <c r="CM45" s="94"/>
    </row>
    <row r="46" spans="1:91" x14ac:dyDescent="0.25">
      <c r="A46" s="24">
        <v>32</v>
      </c>
      <c r="B46" s="25" t="str">
        <f>'[1]План 2022'!$B41</f>
        <v>Соболевская РБ</v>
      </c>
      <c r="C46" s="79">
        <f>'[1]План 2022'!$E41</f>
        <v>750</v>
      </c>
      <c r="D46" s="91">
        <f>'[1]План 2022'!$F41</f>
        <v>4772.1099999999997</v>
      </c>
      <c r="E46" s="48">
        <f>'[2]СВОД по МО'!$EE$39</f>
        <v>100</v>
      </c>
      <c r="F46" s="48">
        <f>'[2]СВОД по МО'!$EF$39</f>
        <v>665.59422000000006</v>
      </c>
      <c r="G46" s="79">
        <f>'[3]План 2022'!$E41</f>
        <v>769</v>
      </c>
      <c r="H46" s="91">
        <f>'[3]План 2022'!$F41</f>
        <v>4772.1099999999997</v>
      </c>
      <c r="I46" s="91">
        <f>'[3]План 2022'!$G41</f>
        <v>375</v>
      </c>
      <c r="J46" s="55">
        <f t="shared" ref="J46:J63" si="19">G46-C46</f>
        <v>19</v>
      </c>
      <c r="K46" s="87">
        <f t="shared" ref="K46:K63" si="20">H46-D46</f>
        <v>0</v>
      </c>
      <c r="L46" s="6"/>
      <c r="M46" s="42"/>
      <c r="N46" s="6">
        <f t="shared" si="14"/>
        <v>19</v>
      </c>
      <c r="O46" s="42"/>
      <c r="P46" s="6"/>
      <c r="Q46" s="93"/>
      <c r="R46" s="198">
        <f>'[1]План 2022'!$J41</f>
        <v>2500</v>
      </c>
      <c r="S46" s="197">
        <f>'[1]План 2022'!$K41</f>
        <v>2857.5299999999997</v>
      </c>
      <c r="T46" s="197">
        <f>'[1]План 2022'!$M41</f>
        <v>300</v>
      </c>
      <c r="U46" s="170">
        <f>[1]Собол!$X$103</f>
        <v>322.39</v>
      </c>
      <c r="V46" s="48">
        <f>'[2]СВОД по МО'!$EM$39</f>
        <v>2103</v>
      </c>
      <c r="W46" s="201">
        <f>'[2]СВОД по МО'!$EN$39</f>
        <v>5667.4072700000006</v>
      </c>
      <c r="X46" s="48">
        <f>'[2]СВОД по МО'!$ER$39</f>
        <v>113</v>
      </c>
      <c r="Y46" s="201">
        <f>'[2]СВОД по МО'!$EU$39</f>
        <v>120.37612999999999</v>
      </c>
      <c r="Z46" s="169">
        <f>'[3]План 2022'!$J41</f>
        <v>2700</v>
      </c>
      <c r="AA46" s="91">
        <f>'[3]План 2022'!$K41</f>
        <v>2857.5299999999997</v>
      </c>
      <c r="AB46" s="91">
        <f>'[3]План 2022'!$M41</f>
        <v>300</v>
      </c>
      <c r="AC46" s="170">
        <f>[3]Собол!$X$103</f>
        <v>322.39</v>
      </c>
      <c r="AD46" s="174">
        <f>Z46-R46</f>
        <v>200</v>
      </c>
      <c r="AE46" s="173">
        <f t="shared" si="15"/>
        <v>0</v>
      </c>
      <c r="AF46" s="174">
        <f t="shared" si="16"/>
        <v>0</v>
      </c>
      <c r="AG46" s="158">
        <f t="shared" si="18"/>
        <v>0</v>
      </c>
      <c r="AH46" s="6"/>
      <c r="AI46" s="93"/>
      <c r="AJ46" s="168">
        <f t="shared" si="12"/>
        <v>200</v>
      </c>
      <c r="AK46" s="42">
        <f t="shared" si="13"/>
        <v>0</v>
      </c>
      <c r="AL46" s="6"/>
      <c r="AM46" s="93"/>
      <c r="AN46" s="168"/>
      <c r="AO46" s="42"/>
      <c r="AP46" s="42"/>
      <c r="AQ46" s="93"/>
      <c r="AR46" s="168"/>
      <c r="AS46" s="93"/>
      <c r="AT46" s="169">
        <f>'[1]План 2022'!$O41</f>
        <v>1630</v>
      </c>
      <c r="AU46" s="91">
        <f>'[1]План 2022'!$P41</f>
        <v>4324.55</v>
      </c>
      <c r="AV46" s="48">
        <f>'[2]СВОД по МО'!$EX$39</f>
        <v>303</v>
      </c>
      <c r="AW46" s="48">
        <f>'[2]СВОД по МО'!$FA$39</f>
        <v>3600.5861199999999</v>
      </c>
      <c r="AX46" s="79">
        <f>'[3]План 2022'!$O41</f>
        <v>1630</v>
      </c>
      <c r="AY46" s="91">
        <f>'[3]План 2022'!$P41</f>
        <v>4324.55</v>
      </c>
      <c r="AZ46" s="5">
        <f t="shared" ref="AZ46:AZ63" si="21">AX46-AT46</f>
        <v>0</v>
      </c>
      <c r="BA46" s="87">
        <f t="shared" ref="BA46:BA63" si="22">AY46-AU46</f>
        <v>0</v>
      </c>
      <c r="BB46" s="6"/>
      <c r="BC46" s="42"/>
      <c r="BD46" s="42"/>
      <c r="BE46" s="42"/>
      <c r="BF46" s="6"/>
      <c r="BG46" s="94"/>
      <c r="BH46" s="6"/>
      <c r="BI46" s="42"/>
      <c r="BJ46" s="169">
        <f>'[1]План 2022'!$Q41</f>
        <v>3350</v>
      </c>
      <c r="BK46" s="91">
        <f>'[1]План 2022'!$R41+'[1]План 2022'!$V41</f>
        <v>58472.22</v>
      </c>
      <c r="BL46" s="48">
        <f>'[2]СВОД по МО'!$FG$39</f>
        <v>954</v>
      </c>
      <c r="BM46" s="48">
        <f>'[2]СВОД по МО'!$FJ$39+CC46</f>
        <v>47644.470630000003</v>
      </c>
      <c r="BN46" s="79">
        <f>'[3]План 2022'!$Q41</f>
        <v>3350</v>
      </c>
      <c r="BO46" s="91">
        <f>'[3]План 2022'!$R41+'[3]План 2022'!$V41</f>
        <v>58382.06</v>
      </c>
      <c r="BP46" s="5">
        <f t="shared" ref="BP46:BP63" si="23">BN46-BJ46</f>
        <v>0</v>
      </c>
      <c r="BQ46" s="87">
        <f t="shared" ref="BQ46:BQ63" si="24">BO46-BK46</f>
        <v>-90.160000000003492</v>
      </c>
      <c r="BR46" s="6"/>
      <c r="BS46" s="42"/>
      <c r="BT46" s="42"/>
      <c r="BU46" s="42"/>
      <c r="BV46" s="6"/>
      <c r="BW46" s="42"/>
      <c r="BX46" s="6"/>
      <c r="BY46" s="93"/>
      <c r="BZ46" s="169">
        <f>'[1]План 2022'!$U41</f>
        <v>130</v>
      </c>
      <c r="CA46" s="91">
        <f>'[1]План 2022'!$V41</f>
        <v>326.09460000000001</v>
      </c>
      <c r="CB46" s="48">
        <f>'[2]СВОД по МО'!$FR$39</f>
        <v>-254</v>
      </c>
      <c r="CC46" s="48">
        <f>'[2]СВОД по МО'!$FU$39</f>
        <v>-146.71</v>
      </c>
      <c r="CD46" s="79">
        <f>'[3]План 2022'!$U41</f>
        <v>130</v>
      </c>
      <c r="CE46" s="91">
        <f>'[3]План 2022'!$V41</f>
        <v>235.93099999999998</v>
      </c>
      <c r="CF46" s="5">
        <f t="shared" ref="CF46:CF63" si="25">CD46-BZ46</f>
        <v>0</v>
      </c>
      <c r="CG46" s="43">
        <f t="shared" ref="CG46:CG63" si="26">CE46-CA46</f>
        <v>-90.163600000000031</v>
      </c>
      <c r="CH46" s="6"/>
      <c r="CI46" s="94"/>
      <c r="CJ46" s="6"/>
      <c r="CK46" s="94">
        <v>-90.16</v>
      </c>
      <c r="CL46" s="6"/>
      <c r="CM46" s="94"/>
    </row>
    <row r="47" spans="1:91" x14ac:dyDescent="0.25">
      <c r="A47" s="24">
        <v>33</v>
      </c>
      <c r="B47" s="25" t="str">
        <f>'[1]План 2022'!$B42</f>
        <v>Корякская ОБ</v>
      </c>
      <c r="C47" s="79">
        <f>'[1]План 2022'!$E42</f>
        <v>1928</v>
      </c>
      <c r="D47" s="91">
        <f>'[1]План 2022'!$F42</f>
        <v>12614.619999999999</v>
      </c>
      <c r="E47" s="48">
        <f>'[2]СВОД по МО'!$EE$22</f>
        <v>543</v>
      </c>
      <c r="F47" s="48">
        <f>'[2]СВОД по МО'!$EF$22</f>
        <v>3076.4127900000003</v>
      </c>
      <c r="G47" s="79">
        <f>'[3]План 2022'!$E42</f>
        <v>1924</v>
      </c>
      <c r="H47" s="91">
        <f>'[3]План 2022'!$F42</f>
        <v>12614.62</v>
      </c>
      <c r="I47" s="91">
        <f>'[3]План 2022'!$G42</f>
        <v>703</v>
      </c>
      <c r="J47" s="55">
        <f t="shared" si="19"/>
        <v>-4</v>
      </c>
      <c r="K47" s="87">
        <f t="shared" si="20"/>
        <v>0</v>
      </c>
      <c r="L47" s="6"/>
      <c r="M47" s="42"/>
      <c r="N47" s="6">
        <f t="shared" si="14"/>
        <v>-4</v>
      </c>
      <c r="O47" s="42"/>
      <c r="P47" s="6"/>
      <c r="Q47" s="93"/>
      <c r="R47" s="198">
        <f>'[1]План 2022'!$J42</f>
        <v>15900</v>
      </c>
      <c r="S47" s="197">
        <f>'[1]План 2022'!$K42</f>
        <v>18265.62</v>
      </c>
      <c r="T47" s="197">
        <f>'[1]План 2022'!$M42</f>
        <v>1800</v>
      </c>
      <c r="U47" s="170">
        <f>[1]КОБ!$X$103</f>
        <v>1934.34</v>
      </c>
      <c r="V47" s="48">
        <f>'[2]СВОД по МО'!$EM$22</f>
        <v>11500</v>
      </c>
      <c r="W47" s="201">
        <f>'[2]СВОД по МО'!$EN$22</f>
        <v>22523.969959999999</v>
      </c>
      <c r="X47" s="48">
        <f>'[2]СВОД по МО'!$ER$22</f>
        <v>1157</v>
      </c>
      <c r="Y47" s="201">
        <f>'[2]СВОД по МО'!$EU$22</f>
        <v>1186.30531</v>
      </c>
      <c r="Z47" s="169">
        <f>'[3]План 2022'!$J42</f>
        <v>15650</v>
      </c>
      <c r="AA47" s="91">
        <f>'[3]План 2022'!$K42</f>
        <v>18265.62</v>
      </c>
      <c r="AB47" s="91">
        <f>'[3]План 2022'!$M42</f>
        <v>1800</v>
      </c>
      <c r="AC47" s="170">
        <f>[3]КОБ!$X$103</f>
        <v>1934.34</v>
      </c>
      <c r="AD47" s="174">
        <f t="shared" si="17"/>
        <v>-250</v>
      </c>
      <c r="AE47" s="173">
        <f t="shared" si="15"/>
        <v>0</v>
      </c>
      <c r="AF47" s="174">
        <f t="shared" si="16"/>
        <v>0</v>
      </c>
      <c r="AG47" s="158">
        <f t="shared" si="18"/>
        <v>0</v>
      </c>
      <c r="AH47" s="6"/>
      <c r="AI47" s="93"/>
      <c r="AJ47" s="168">
        <f t="shared" si="12"/>
        <v>-250</v>
      </c>
      <c r="AK47" s="42">
        <f t="shared" si="13"/>
        <v>0</v>
      </c>
      <c r="AL47" s="6"/>
      <c r="AM47" s="93"/>
      <c r="AN47" s="168"/>
      <c r="AO47" s="42"/>
      <c r="AP47" s="42"/>
      <c r="AQ47" s="93"/>
      <c r="AR47" s="168"/>
      <c r="AS47" s="93"/>
      <c r="AT47" s="169">
        <f>'[1]План 2022'!$O42</f>
        <v>900</v>
      </c>
      <c r="AU47" s="91">
        <f>'[1]План 2022'!$P42</f>
        <v>2484.1999999999998</v>
      </c>
      <c r="AV47" s="48">
        <f>'[2]СВОД по МО'!$EX$22</f>
        <v>784</v>
      </c>
      <c r="AW47" s="48">
        <f>'[2]СВОД по МО'!$FA$22</f>
        <v>2068.3092499999998</v>
      </c>
      <c r="AX47" s="79">
        <f>'[3]План 2022'!$O42</f>
        <v>900</v>
      </c>
      <c r="AY47" s="91">
        <f>'[3]План 2022'!$P42</f>
        <v>2484.1999999999998</v>
      </c>
      <c r="AZ47" s="5">
        <f t="shared" si="21"/>
        <v>0</v>
      </c>
      <c r="BA47" s="87">
        <f t="shared" si="22"/>
        <v>0</v>
      </c>
      <c r="BB47" s="6"/>
      <c r="BC47" s="42"/>
      <c r="BD47" s="42"/>
      <c r="BE47" s="42"/>
      <c r="BF47" s="6"/>
      <c r="BG47" s="94"/>
      <c r="BH47" s="6"/>
      <c r="BI47" s="42"/>
      <c r="BJ47" s="169">
        <f>'[1]План 2022'!$Q42</f>
        <v>9683</v>
      </c>
      <c r="BK47" s="91">
        <f>'[1]План 2022'!$R42+'[1]План 2022'!$V42</f>
        <v>118085.12</v>
      </c>
      <c r="BL47" s="48">
        <f>'[2]СВОД по МО'!$FG$22</f>
        <v>5160</v>
      </c>
      <c r="BM47" s="48">
        <f>'[2]СВОД по МО'!$FJ$22+CC47</f>
        <v>95235.629209999985</v>
      </c>
      <c r="BN47" s="79">
        <f>'[3]План 2022'!$Q42</f>
        <v>9683</v>
      </c>
      <c r="BO47" s="91">
        <f>'[3]План 2022'!$R42+'[3]План 2022'!$V42</f>
        <v>118085.12</v>
      </c>
      <c r="BP47" s="5">
        <f t="shared" si="23"/>
        <v>0</v>
      </c>
      <c r="BQ47" s="87">
        <f t="shared" si="24"/>
        <v>0</v>
      </c>
      <c r="BR47" s="6"/>
      <c r="BS47" s="42"/>
      <c r="BT47" s="42"/>
      <c r="BU47" s="42"/>
      <c r="BV47" s="6"/>
      <c r="BW47" s="42"/>
      <c r="BX47" s="6"/>
      <c r="BY47" s="93"/>
      <c r="BZ47" s="169">
        <f>'[1]План 2022'!$U42</f>
        <v>0</v>
      </c>
      <c r="CA47" s="91">
        <f>'[1]План 2022'!$V42</f>
        <v>0</v>
      </c>
      <c r="CB47" s="48">
        <f>'[2]СВОД по МО'!$FR$22</f>
        <v>-4086</v>
      </c>
      <c r="CC47" s="48">
        <f>'[2]СВОД по МО'!$FU$22</f>
        <v>-1729.1200000000001</v>
      </c>
      <c r="CD47" s="79">
        <f>'[3]План 2022'!$U42</f>
        <v>0</v>
      </c>
      <c r="CE47" s="91">
        <f>'[3]План 2022'!$V42</f>
        <v>0</v>
      </c>
      <c r="CF47" s="5">
        <f t="shared" si="25"/>
        <v>0</v>
      </c>
      <c r="CG47" s="43">
        <f t="shared" si="26"/>
        <v>0</v>
      </c>
      <c r="CH47" s="6"/>
      <c r="CI47" s="94"/>
      <c r="CJ47" s="6"/>
      <c r="CK47" s="94"/>
      <c r="CL47" s="6"/>
      <c r="CM47" s="94"/>
    </row>
    <row r="48" spans="1:91" x14ac:dyDescent="0.25">
      <c r="A48" s="24">
        <v>34</v>
      </c>
      <c r="B48" s="25" t="str">
        <f>'[1]План 2022'!$B43</f>
        <v>Тигильская РБ</v>
      </c>
      <c r="C48" s="79">
        <f>'[1]План 2022'!$E43</f>
        <v>1663</v>
      </c>
      <c r="D48" s="91">
        <f>'[1]План 2022'!$F43</f>
        <v>10890.22</v>
      </c>
      <c r="E48" s="48">
        <f>'[2]СВОД по МО'!$EE$43</f>
        <v>638</v>
      </c>
      <c r="F48" s="48">
        <f>'[2]СВОД по МО'!$EF$43</f>
        <v>3654.5547100000003</v>
      </c>
      <c r="G48" s="79">
        <f>'[3]План 2022'!$E43</f>
        <v>1629</v>
      </c>
      <c r="H48" s="91">
        <f>'[3]План 2022'!$F43</f>
        <v>10890.22</v>
      </c>
      <c r="I48" s="91">
        <f>'[3]План 2022'!$G43</f>
        <v>699</v>
      </c>
      <c r="J48" s="55">
        <f t="shared" si="19"/>
        <v>-34</v>
      </c>
      <c r="K48" s="87">
        <f t="shared" si="20"/>
        <v>0</v>
      </c>
      <c r="L48" s="6"/>
      <c r="M48" s="42"/>
      <c r="N48" s="6">
        <f t="shared" si="14"/>
        <v>-34</v>
      </c>
      <c r="O48" s="42"/>
      <c r="P48" s="6"/>
      <c r="Q48" s="93"/>
      <c r="R48" s="198">
        <f>'[1]План 2022'!$J43</f>
        <v>8629</v>
      </c>
      <c r="S48" s="197">
        <f>'[1]План 2022'!$K43</f>
        <v>13707.400000000003</v>
      </c>
      <c r="T48" s="197">
        <f>'[1]План 2022'!$M43</f>
        <v>1205</v>
      </c>
      <c r="U48" s="170">
        <f>[1]Тигил!$X$103</f>
        <v>1222.02</v>
      </c>
      <c r="V48" s="48">
        <f>'[2]СВОД по МО'!$EM$43</f>
        <v>4142</v>
      </c>
      <c r="W48" s="201">
        <f>'[2]СВОД по МО'!$EN$43</f>
        <v>14533.615890000001</v>
      </c>
      <c r="X48" s="48">
        <f>'[2]СВОД по МО'!$ER$43</f>
        <v>615</v>
      </c>
      <c r="Y48" s="201">
        <f>'[2]СВОД по МО'!$EU$43</f>
        <v>625.30525</v>
      </c>
      <c r="Z48" s="169">
        <f>'[3]План 2022'!$J43</f>
        <v>6259</v>
      </c>
      <c r="AA48" s="91">
        <f>'[3]План 2022'!$K43</f>
        <v>13707.400000000003</v>
      </c>
      <c r="AB48" s="91">
        <f>'[3]План 2022'!$M43</f>
        <v>1205</v>
      </c>
      <c r="AC48" s="170">
        <f>[3]Тигил!$X$103</f>
        <v>1222.02</v>
      </c>
      <c r="AD48" s="174">
        <f>Z48-R48</f>
        <v>-2370</v>
      </c>
      <c r="AE48" s="173">
        <f t="shared" si="15"/>
        <v>0</v>
      </c>
      <c r="AF48" s="174">
        <f t="shared" si="16"/>
        <v>0</v>
      </c>
      <c r="AG48" s="158">
        <f t="shared" si="18"/>
        <v>0</v>
      </c>
      <c r="AH48" s="6"/>
      <c r="AI48" s="93"/>
      <c r="AJ48" s="168">
        <f t="shared" si="12"/>
        <v>-2370</v>
      </c>
      <c r="AK48" s="42">
        <f t="shared" si="13"/>
        <v>0</v>
      </c>
      <c r="AL48" s="6"/>
      <c r="AM48" s="93"/>
      <c r="AN48" s="168"/>
      <c r="AO48" s="42"/>
      <c r="AP48" s="42"/>
      <c r="AQ48" s="93"/>
      <c r="AR48" s="168"/>
      <c r="AS48" s="93"/>
      <c r="AT48" s="169">
        <f>'[1]План 2022'!$O43</f>
        <v>1459</v>
      </c>
      <c r="AU48" s="91">
        <f>'[1]План 2022'!$P43</f>
        <v>4025.2300000000005</v>
      </c>
      <c r="AV48" s="48">
        <f>'[2]СВОД по МО'!$EX$43</f>
        <v>151</v>
      </c>
      <c r="AW48" s="48">
        <f>'[2]СВОД по МО'!$FA$43</f>
        <v>3065.2316999999998</v>
      </c>
      <c r="AX48" s="79">
        <f>'[3]План 2022'!$O43</f>
        <v>1459</v>
      </c>
      <c r="AY48" s="91">
        <f>'[3]План 2022'!$P43</f>
        <v>3425.2300000000005</v>
      </c>
      <c r="AZ48" s="5">
        <f t="shared" si="21"/>
        <v>0</v>
      </c>
      <c r="BA48" s="87">
        <f t="shared" si="22"/>
        <v>-600</v>
      </c>
      <c r="BB48" s="6"/>
      <c r="BC48" s="42"/>
      <c r="BD48" s="42"/>
      <c r="BE48" s="42"/>
      <c r="BF48" s="6"/>
      <c r="BG48" s="94">
        <v>-600</v>
      </c>
      <c r="BH48" s="6"/>
      <c r="BI48" s="42"/>
      <c r="BJ48" s="169">
        <f>'[1]План 2022'!$Q43</f>
        <v>7142</v>
      </c>
      <c r="BK48" s="91">
        <f>'[1]План 2022'!$R43+'[1]План 2022'!$V43</f>
        <v>155373.15</v>
      </c>
      <c r="BL48" s="48">
        <f>'[2]СВОД по МО'!$FG$43</f>
        <v>3928</v>
      </c>
      <c r="BM48" s="48">
        <f>'[2]СВОД по МО'!$FJ$43+CC48</f>
        <v>128073.33533</v>
      </c>
      <c r="BN48" s="79">
        <f>'[3]План 2022'!$Q43</f>
        <v>7142</v>
      </c>
      <c r="BO48" s="91">
        <f>'[3]План 2022'!$R43+'[3]План 2022'!$V43</f>
        <v>155973.15</v>
      </c>
      <c r="BP48" s="5">
        <f t="shared" si="23"/>
        <v>0</v>
      </c>
      <c r="BQ48" s="87">
        <f t="shared" si="24"/>
        <v>600</v>
      </c>
      <c r="BR48" s="6"/>
      <c r="BS48" s="42"/>
      <c r="BT48" s="42"/>
      <c r="BU48" s="42"/>
      <c r="BV48" s="6">
        <v>600</v>
      </c>
      <c r="BW48" s="42"/>
      <c r="BX48" s="6"/>
      <c r="BY48" s="93"/>
      <c r="BZ48" s="169">
        <f>'[1]План 2022'!$U43</f>
        <v>0</v>
      </c>
      <c r="CA48" s="91">
        <f>'[1]План 2022'!$V43</f>
        <v>0</v>
      </c>
      <c r="CB48" s="48">
        <f>'[2]СВОД по МО'!$FR$43</f>
        <v>-367</v>
      </c>
      <c r="CC48" s="48">
        <f>'[2]СВОД по МО'!$FU$43</f>
        <v>-231.22000000000003</v>
      </c>
      <c r="CD48" s="79">
        <f>'[3]План 2022'!$U43</f>
        <v>0</v>
      </c>
      <c r="CE48" s="91">
        <f>'[3]План 2022'!$V43</f>
        <v>0</v>
      </c>
      <c r="CF48" s="5">
        <f t="shared" si="25"/>
        <v>0</v>
      </c>
      <c r="CG48" s="43">
        <f t="shared" si="26"/>
        <v>0</v>
      </c>
      <c r="CH48" s="6"/>
      <c r="CI48" s="94"/>
      <c r="CJ48" s="6"/>
      <c r="CK48" s="94"/>
      <c r="CL48" s="6"/>
      <c r="CM48" s="94"/>
    </row>
    <row r="49" spans="1:91" x14ac:dyDescent="0.25">
      <c r="A49" s="24">
        <v>35</v>
      </c>
      <c r="B49" s="25" t="str">
        <f>'[1]План 2022'!$B44</f>
        <v>Карагинская РБ</v>
      </c>
      <c r="C49" s="79">
        <f>'[1]План 2022'!$E44</f>
        <v>1811</v>
      </c>
      <c r="D49" s="91">
        <f>'[1]План 2022'!$F44</f>
        <v>11850.76</v>
      </c>
      <c r="E49" s="48">
        <f>'[2]СВОД по МО'!$EE$44</f>
        <v>194</v>
      </c>
      <c r="F49" s="48">
        <f>'[2]СВОД по МО'!$EF$44</f>
        <v>1294.31179</v>
      </c>
      <c r="G49" s="79">
        <f>'[3]План 2022'!$E44</f>
        <v>1698</v>
      </c>
      <c r="H49" s="91">
        <f>'[3]План 2022'!$F44</f>
        <v>11850.76</v>
      </c>
      <c r="I49" s="91">
        <f>'[3]План 2022'!$G44</f>
        <v>485</v>
      </c>
      <c r="J49" s="55">
        <f t="shared" si="19"/>
        <v>-113</v>
      </c>
      <c r="K49" s="87">
        <f t="shared" si="20"/>
        <v>0</v>
      </c>
      <c r="L49" s="6"/>
      <c r="M49" s="42"/>
      <c r="N49" s="6">
        <f t="shared" si="14"/>
        <v>-113</v>
      </c>
      <c r="O49" s="42"/>
      <c r="P49" s="6"/>
      <c r="Q49" s="93"/>
      <c r="R49" s="198">
        <f>'[1]План 2022'!$J44</f>
        <v>6096</v>
      </c>
      <c r="S49" s="197">
        <f>'[1]План 2022'!$K44</f>
        <v>7694.35</v>
      </c>
      <c r="T49" s="197">
        <f>'[1]План 2022'!$M44</f>
        <v>500</v>
      </c>
      <c r="U49" s="170">
        <f>[1]Караг!$X$103</f>
        <v>535.73</v>
      </c>
      <c r="V49" s="48">
        <f>'[2]СВОД по МО'!$EM$44</f>
        <v>3611</v>
      </c>
      <c r="W49" s="201">
        <f>'[2]СВОД по МО'!$EN$44</f>
        <v>16088.268699999999</v>
      </c>
      <c r="X49" s="48">
        <f>'[2]СВОД по МО'!$ER$44</f>
        <v>181</v>
      </c>
      <c r="Y49" s="201">
        <f>'[2]СВОД по МО'!$EU$44</f>
        <v>196.65728999999999</v>
      </c>
      <c r="Z49" s="169">
        <f>'[3]План 2022'!$J44</f>
        <v>4896</v>
      </c>
      <c r="AA49" s="91">
        <f>'[3]План 2022'!$K44</f>
        <v>7694.35</v>
      </c>
      <c r="AB49" s="91">
        <f>'[3]План 2022'!$M44</f>
        <v>500</v>
      </c>
      <c r="AC49" s="170">
        <f>[3]Караг!$X$103</f>
        <v>535.73</v>
      </c>
      <c r="AD49" s="174">
        <f t="shared" si="17"/>
        <v>-1200</v>
      </c>
      <c r="AE49" s="173">
        <f t="shared" si="15"/>
        <v>0</v>
      </c>
      <c r="AF49" s="174">
        <f t="shared" si="16"/>
        <v>0</v>
      </c>
      <c r="AG49" s="158">
        <f t="shared" si="18"/>
        <v>0</v>
      </c>
      <c r="AH49" s="6"/>
      <c r="AI49" s="93"/>
      <c r="AJ49" s="168">
        <f t="shared" si="12"/>
        <v>-1200</v>
      </c>
      <c r="AK49" s="42">
        <f t="shared" si="13"/>
        <v>0</v>
      </c>
      <c r="AL49" s="6"/>
      <c r="AM49" s="93"/>
      <c r="AN49" s="168"/>
      <c r="AO49" s="42"/>
      <c r="AP49" s="42"/>
      <c r="AQ49" s="93"/>
      <c r="AR49" s="168"/>
      <c r="AS49" s="93"/>
      <c r="AT49" s="169">
        <f>'[1]План 2022'!$O44</f>
        <v>464</v>
      </c>
      <c r="AU49" s="91">
        <f>'[1]План 2022'!$P44</f>
        <v>1330.81</v>
      </c>
      <c r="AV49" s="48">
        <f>'[2]СВОД по МО'!$EX$44</f>
        <v>65</v>
      </c>
      <c r="AW49" s="48">
        <f>'[2]СВОД по МО'!$FA$44</f>
        <v>1117.7278799999999</v>
      </c>
      <c r="AX49" s="79">
        <f>'[3]План 2022'!$O44</f>
        <v>464</v>
      </c>
      <c r="AY49" s="91">
        <f>'[3]План 2022'!$P44</f>
        <v>1330.81</v>
      </c>
      <c r="AZ49" s="5">
        <f t="shared" si="21"/>
        <v>0</v>
      </c>
      <c r="BA49" s="87">
        <f t="shared" si="22"/>
        <v>0</v>
      </c>
      <c r="BB49" s="6"/>
      <c r="BC49" s="42"/>
      <c r="BD49" s="42"/>
      <c r="BE49" s="42"/>
      <c r="BF49" s="6"/>
      <c r="BG49" s="94"/>
      <c r="BH49" s="6"/>
      <c r="BI49" s="42"/>
      <c r="BJ49" s="169">
        <f>'[1]План 2022'!$Q44</f>
        <v>3825</v>
      </c>
      <c r="BK49" s="91">
        <f>'[1]План 2022'!$R44+'[1]План 2022'!$V44</f>
        <v>63418.879999999997</v>
      </c>
      <c r="BL49" s="48">
        <f>'[2]СВОД по МО'!$FG$44</f>
        <v>1721</v>
      </c>
      <c r="BM49" s="48">
        <f>'[2]СВОД по МО'!$FJ$44+CC49</f>
        <v>50196.149699999994</v>
      </c>
      <c r="BN49" s="79">
        <f>'[3]План 2022'!$Q44</f>
        <v>3825</v>
      </c>
      <c r="BO49" s="91">
        <f>'[3]План 2022'!$R44+'[3]План 2022'!$V44</f>
        <v>63418.879999999997</v>
      </c>
      <c r="BP49" s="5">
        <f t="shared" si="23"/>
        <v>0</v>
      </c>
      <c r="BQ49" s="87">
        <f t="shared" si="24"/>
        <v>0</v>
      </c>
      <c r="BR49" s="6"/>
      <c r="BS49" s="42"/>
      <c r="BT49" s="42"/>
      <c r="BU49" s="42"/>
      <c r="BV49" s="6"/>
      <c r="BW49" s="42"/>
      <c r="BX49" s="6"/>
      <c r="BY49" s="93"/>
      <c r="BZ49" s="169">
        <f>'[1]План 2022'!$U44</f>
        <v>158</v>
      </c>
      <c r="CA49" s="91">
        <f>'[1]План 2022'!$V44</f>
        <v>390.67079999999999</v>
      </c>
      <c r="CB49" s="48">
        <f>'[2]СВОД по МО'!$FR$44</f>
        <v>-33</v>
      </c>
      <c r="CC49" s="48">
        <f>'[2]СВОД по МО'!$FU$44</f>
        <v>-96.77</v>
      </c>
      <c r="CD49" s="79">
        <f>'[3]План 2022'!$U44</f>
        <v>158</v>
      </c>
      <c r="CE49" s="91">
        <f>'[3]План 2022'!$V44</f>
        <v>390.67079999999999</v>
      </c>
      <c r="CF49" s="5">
        <f t="shared" si="25"/>
        <v>0</v>
      </c>
      <c r="CG49" s="43">
        <f t="shared" si="26"/>
        <v>0</v>
      </c>
      <c r="CH49" s="6"/>
      <c r="CI49" s="94"/>
      <c r="CJ49" s="6"/>
      <c r="CK49" s="94"/>
      <c r="CL49" s="6"/>
      <c r="CM49" s="94"/>
    </row>
    <row r="50" spans="1:91" x14ac:dyDescent="0.25">
      <c r="A50" s="24">
        <v>36</v>
      </c>
      <c r="B50" s="25" t="str">
        <f>'[1]План 2022'!$B45</f>
        <v>Пенжинская РБ</v>
      </c>
      <c r="C50" s="79">
        <f>'[1]План 2022'!$E45</f>
        <v>649</v>
      </c>
      <c r="D50" s="91">
        <f>'[1]План 2022'!$F45</f>
        <v>4515.99</v>
      </c>
      <c r="E50" s="48">
        <f>'[2]СВОД по МО'!$EE$46</f>
        <v>0</v>
      </c>
      <c r="F50" s="48">
        <f>'[2]СВОД по МО'!$EF$46</f>
        <v>0</v>
      </c>
      <c r="G50" s="79">
        <f>'[3]План 2022'!$E45</f>
        <v>658</v>
      </c>
      <c r="H50" s="91">
        <f>'[3]План 2022'!$F45</f>
        <v>4515.99</v>
      </c>
      <c r="I50" s="91">
        <f>'[3]План 2022'!$G45</f>
        <v>0</v>
      </c>
      <c r="J50" s="55">
        <f t="shared" si="19"/>
        <v>9</v>
      </c>
      <c r="K50" s="87">
        <f t="shared" si="20"/>
        <v>0</v>
      </c>
      <c r="L50" s="6"/>
      <c r="M50" s="42"/>
      <c r="N50" s="6">
        <f t="shared" si="14"/>
        <v>9</v>
      </c>
      <c r="O50" s="42"/>
      <c r="P50" s="6"/>
      <c r="Q50" s="93"/>
      <c r="R50" s="198">
        <f>'[1]План 2022'!$J45</f>
        <v>759</v>
      </c>
      <c r="S50" s="197">
        <f>'[1]План 2022'!$K45</f>
        <v>2894.62</v>
      </c>
      <c r="T50" s="197">
        <f>'[1]План 2022'!$M45</f>
        <v>159</v>
      </c>
      <c r="U50" s="170">
        <f>[1]Пенжин!$X$103</f>
        <v>170.87</v>
      </c>
      <c r="V50" s="48">
        <f>'[2]СВОД по МО'!$EM$46</f>
        <v>1118</v>
      </c>
      <c r="W50" s="201">
        <f>'[2]СВОД по МО'!$EN$46</f>
        <v>5141.1637700000001</v>
      </c>
      <c r="X50" s="48">
        <f>'[2]СВОД по МО'!$ER$46</f>
        <v>129</v>
      </c>
      <c r="Y50" s="201">
        <f>'[2]СВОД по МО'!$EU$46</f>
        <v>299.91892000000001</v>
      </c>
      <c r="Z50" s="169">
        <f>'[3]План 2022'!$J45</f>
        <v>1455</v>
      </c>
      <c r="AA50" s="91">
        <f>'[3]План 2022'!$K45</f>
        <v>3083.65</v>
      </c>
      <c r="AB50" s="91">
        <f>'[3]План 2022'!$M45</f>
        <v>155</v>
      </c>
      <c r="AC50" s="170">
        <f>[3]Пенжин!$X$103</f>
        <v>359.9</v>
      </c>
      <c r="AD50" s="174">
        <f>Z50-R50</f>
        <v>696</v>
      </c>
      <c r="AE50" s="173">
        <f t="shared" si="15"/>
        <v>189.0300000000002</v>
      </c>
      <c r="AF50" s="174">
        <f t="shared" si="16"/>
        <v>-4</v>
      </c>
      <c r="AG50" s="158">
        <f t="shared" si="18"/>
        <v>189.02999999999997</v>
      </c>
      <c r="AH50" s="6"/>
      <c r="AI50" s="93"/>
      <c r="AJ50" s="168">
        <f t="shared" si="12"/>
        <v>696</v>
      </c>
      <c r="AK50" s="42">
        <f t="shared" si="13"/>
        <v>189.0300000000002</v>
      </c>
      <c r="AL50" s="6"/>
      <c r="AM50" s="93"/>
      <c r="AN50" s="168"/>
      <c r="AO50" s="42"/>
      <c r="AP50" s="42"/>
      <c r="AQ50" s="93"/>
      <c r="AR50" s="168"/>
      <c r="AS50" s="93"/>
      <c r="AT50" s="169">
        <f>'[1]План 2022'!$O45</f>
        <v>1628</v>
      </c>
      <c r="AU50" s="91">
        <f>'[1]План 2022'!$P45</f>
        <v>4638.54</v>
      </c>
      <c r="AV50" s="48">
        <f>'[2]СВОД по МО'!$EX$46</f>
        <v>1267</v>
      </c>
      <c r="AW50" s="48">
        <f>'[2]СВОД по МО'!$FA$46</f>
        <v>3862.0154499999994</v>
      </c>
      <c r="AX50" s="79">
        <f>'[3]План 2022'!$O45</f>
        <v>1628</v>
      </c>
      <c r="AY50" s="91">
        <f>'[3]План 2022'!$P45</f>
        <v>4638.54</v>
      </c>
      <c r="AZ50" s="5">
        <f t="shared" si="21"/>
        <v>0</v>
      </c>
      <c r="BA50" s="87">
        <f t="shared" si="22"/>
        <v>0</v>
      </c>
      <c r="BB50" s="6"/>
      <c r="BC50" s="42"/>
      <c r="BD50" s="42"/>
      <c r="BE50" s="42"/>
      <c r="BF50" s="6"/>
      <c r="BG50" s="94"/>
      <c r="BH50" s="6"/>
      <c r="BI50" s="42"/>
      <c r="BJ50" s="169">
        <f>'[1]План 2022'!$Q45</f>
        <v>2860</v>
      </c>
      <c r="BK50" s="91">
        <f>'[1]План 2022'!$R45+'[1]План 2022'!$V45</f>
        <v>45902.22</v>
      </c>
      <c r="BL50" s="48">
        <f>'[2]СВОД по МО'!$FG$46</f>
        <v>2006</v>
      </c>
      <c r="BM50" s="48">
        <f>'[2]СВОД по МО'!$FJ$46+CC50</f>
        <v>38367.33367</v>
      </c>
      <c r="BN50" s="79">
        <f>'[3]План 2022'!$Q45</f>
        <v>2860</v>
      </c>
      <c r="BO50" s="91">
        <f>'[3]План 2022'!$R45+'[3]План 2022'!$V45</f>
        <v>45902.22</v>
      </c>
      <c r="BP50" s="5">
        <f t="shared" si="23"/>
        <v>0</v>
      </c>
      <c r="BQ50" s="87">
        <f t="shared" si="24"/>
        <v>0</v>
      </c>
      <c r="BR50" s="6"/>
      <c r="BS50" s="42"/>
      <c r="BT50" s="42"/>
      <c r="BU50" s="42"/>
      <c r="BV50" s="6"/>
      <c r="BW50" s="42"/>
      <c r="BX50" s="6"/>
      <c r="BY50" s="93"/>
      <c r="BZ50" s="169">
        <f>'[1]План 2022'!$U45</f>
        <v>0</v>
      </c>
      <c r="CA50" s="91">
        <f>'[1]План 2022'!$V45</f>
        <v>0</v>
      </c>
      <c r="CB50" s="48">
        <f>'[2]СВОД по МО'!$FR$46</f>
        <v>-14</v>
      </c>
      <c r="CC50" s="48">
        <f>'[2]СВОД по МО'!$FU$46</f>
        <v>-47.4</v>
      </c>
      <c r="CD50" s="79">
        <f>'[3]План 2022'!$U45</f>
        <v>0</v>
      </c>
      <c r="CE50" s="91">
        <f>'[3]План 2022'!$V45</f>
        <v>0</v>
      </c>
      <c r="CF50" s="5">
        <f t="shared" si="25"/>
        <v>0</v>
      </c>
      <c r="CG50" s="43">
        <f t="shared" si="26"/>
        <v>0</v>
      </c>
      <c r="CH50" s="6"/>
      <c r="CI50" s="94"/>
      <c r="CJ50" s="6"/>
      <c r="CK50" s="94"/>
      <c r="CL50" s="6"/>
      <c r="CM50" s="94"/>
    </row>
    <row r="51" spans="1:91" x14ac:dyDescent="0.25">
      <c r="A51" s="24">
        <v>37</v>
      </c>
      <c r="B51" s="25" t="str">
        <f>'[1]План 2022'!$B46</f>
        <v>Никольская РБ</v>
      </c>
      <c r="C51" s="79">
        <f>'[1]План 2022'!$E46</f>
        <v>154</v>
      </c>
      <c r="D51" s="91">
        <f>'[1]План 2022'!$F46</f>
        <v>1116.4000000000001</v>
      </c>
      <c r="E51" s="48">
        <f>'[2]СВОД по МО'!$EE$42</f>
        <v>0</v>
      </c>
      <c r="F51" s="48">
        <f>'[2]СВОД по МО'!$EF$42</f>
        <v>0</v>
      </c>
      <c r="G51" s="79">
        <f>'[3]План 2022'!$E46</f>
        <v>152</v>
      </c>
      <c r="H51" s="91">
        <f>'[3]План 2022'!$F46</f>
        <v>1116.4000000000001</v>
      </c>
      <c r="I51" s="91">
        <f>'[3]План 2022'!$G46</f>
        <v>0</v>
      </c>
      <c r="J51" s="55">
        <f t="shared" si="19"/>
        <v>-2</v>
      </c>
      <c r="K51" s="87">
        <f t="shared" si="20"/>
        <v>0</v>
      </c>
      <c r="L51" s="6"/>
      <c r="M51" s="42"/>
      <c r="N51" s="6">
        <f t="shared" si="14"/>
        <v>-2</v>
      </c>
      <c r="O51" s="42"/>
      <c r="P51" s="6"/>
      <c r="Q51" s="93"/>
      <c r="R51" s="198">
        <f>'[1]План 2022'!$J46</f>
        <v>1980</v>
      </c>
      <c r="S51" s="197">
        <f>'[1]План 2022'!$K46</f>
        <v>2507.13</v>
      </c>
      <c r="T51" s="197">
        <f>'[1]План 2022'!$M46</f>
        <v>132</v>
      </c>
      <c r="U51" s="170">
        <f>[1]Ник!$X$103</f>
        <v>141.85</v>
      </c>
      <c r="V51" s="48">
        <f>'[2]СВОД по МО'!$EM$42</f>
        <v>1531</v>
      </c>
      <c r="W51" s="201">
        <f>'[2]СВОД по МО'!$EN$42</f>
        <v>2996.6306500000001</v>
      </c>
      <c r="X51" s="48">
        <f>'[2]СВОД по МО'!$ER$42</f>
        <v>104</v>
      </c>
      <c r="Y51" s="201">
        <f>'[2]СВОД по МО'!$EU$42</f>
        <v>112.94136</v>
      </c>
      <c r="Z51" s="169">
        <f>'[3]План 2022'!$J46</f>
        <v>1980</v>
      </c>
      <c r="AA51" s="91">
        <f>'[3]План 2022'!$K46</f>
        <v>2506.91</v>
      </c>
      <c r="AB51" s="91">
        <f>'[3]План 2022'!$M46</f>
        <v>132</v>
      </c>
      <c r="AC51" s="170">
        <f>[3]Ник!$X$103</f>
        <v>141.85</v>
      </c>
      <c r="AD51" s="174">
        <f t="shared" si="17"/>
        <v>0</v>
      </c>
      <c r="AE51" s="173">
        <f t="shared" si="15"/>
        <v>-0.22000000000025466</v>
      </c>
      <c r="AF51" s="174">
        <f t="shared" si="16"/>
        <v>0</v>
      </c>
      <c r="AG51" s="158">
        <f t="shared" si="18"/>
        <v>0</v>
      </c>
      <c r="AH51" s="6"/>
      <c r="AI51" s="93"/>
      <c r="AJ51" s="168">
        <f t="shared" si="12"/>
        <v>0</v>
      </c>
      <c r="AK51" s="42">
        <f t="shared" si="13"/>
        <v>-0.22000000000025466</v>
      </c>
      <c r="AL51" s="6"/>
      <c r="AM51" s="93"/>
      <c r="AN51" s="168"/>
      <c r="AO51" s="42"/>
      <c r="AP51" s="42"/>
      <c r="AQ51" s="93"/>
      <c r="AR51" s="168"/>
      <c r="AS51" s="93"/>
      <c r="AT51" s="169">
        <f>'[1]План 2022'!$O46</f>
        <v>0</v>
      </c>
      <c r="AU51" s="91">
        <f>'[1]План 2022'!$P46</f>
        <v>0</v>
      </c>
      <c r="AV51" s="48">
        <f>'[2]СВОД по МО'!$EX$42</f>
        <v>0</v>
      </c>
      <c r="AW51" s="48">
        <f>'[2]СВОД по МО'!$FA$42</f>
        <v>0</v>
      </c>
      <c r="AX51" s="79">
        <f>'[3]План 2022'!$O46</f>
        <v>0</v>
      </c>
      <c r="AY51" s="91">
        <f>'[3]План 2022'!$P46</f>
        <v>0</v>
      </c>
      <c r="AZ51" s="5">
        <f t="shared" si="21"/>
        <v>0</v>
      </c>
      <c r="BA51" s="87">
        <f t="shared" si="22"/>
        <v>0</v>
      </c>
      <c r="BB51" s="6"/>
      <c r="BC51" s="42"/>
      <c r="BD51" s="42"/>
      <c r="BE51" s="42"/>
      <c r="BF51" s="6"/>
      <c r="BG51" s="94"/>
      <c r="BH51" s="6"/>
      <c r="BI51" s="42"/>
      <c r="BJ51" s="169">
        <f>'[1]План 2022'!$Q46</f>
        <v>1360</v>
      </c>
      <c r="BK51" s="91">
        <f>'[1]План 2022'!$R46+'[1]План 2022'!$V46</f>
        <v>29789.34</v>
      </c>
      <c r="BL51" s="48">
        <f>'[2]СВОД по МО'!$FG$42</f>
        <v>446</v>
      </c>
      <c r="BM51" s="48">
        <f>'[2]СВОД по МО'!$FJ$42+CC51</f>
        <v>24651.893149999996</v>
      </c>
      <c r="BN51" s="79">
        <f>'[3]План 2022'!$Q46</f>
        <v>1360</v>
      </c>
      <c r="BO51" s="91">
        <f>'[3]План 2022'!$R46+'[3]План 2022'!$V46</f>
        <v>29781.21</v>
      </c>
      <c r="BP51" s="5">
        <f t="shared" si="23"/>
        <v>0</v>
      </c>
      <c r="BQ51" s="87">
        <f t="shared" si="24"/>
        <v>-8.1300000000010186</v>
      </c>
      <c r="BR51" s="6"/>
      <c r="BS51" s="42"/>
      <c r="BT51" s="42"/>
      <c r="BU51" s="42"/>
      <c r="BV51" s="6"/>
      <c r="BW51" s="42"/>
      <c r="BX51" s="6"/>
      <c r="BY51" s="93"/>
      <c r="BZ51" s="169">
        <f>'[1]План 2022'!$U46</f>
        <v>5</v>
      </c>
      <c r="CA51" s="91">
        <f>'[1]План 2022'!$V46</f>
        <v>12.8804</v>
      </c>
      <c r="CB51" s="48">
        <f>'[2]СВОД по МО'!$FR$42</f>
        <v>-52</v>
      </c>
      <c r="CC51" s="48">
        <f>'[2]СВОД по МО'!$FU$42</f>
        <v>-34.840000000000003</v>
      </c>
      <c r="CD51" s="79">
        <f>'[3]План 2022'!$U46</f>
        <v>5</v>
      </c>
      <c r="CE51" s="91">
        <f>'[3]План 2022'!$V46</f>
        <v>12.8804</v>
      </c>
      <c r="CF51" s="5">
        <f t="shared" si="25"/>
        <v>0</v>
      </c>
      <c r="CG51" s="43">
        <f t="shared" si="26"/>
        <v>0</v>
      </c>
      <c r="CH51" s="6"/>
      <c r="CI51" s="94"/>
      <c r="CJ51" s="6"/>
      <c r="CK51" s="94"/>
      <c r="CL51" s="6"/>
      <c r="CM51" s="94"/>
    </row>
    <row r="52" spans="1:91" x14ac:dyDescent="0.25">
      <c r="A52" s="24">
        <v>38</v>
      </c>
      <c r="B52" s="25" t="str">
        <f>'[1]План 2022'!$B47</f>
        <v>Олюторская РБ</v>
      </c>
      <c r="C52" s="79">
        <f>'[1]План 2022'!$E47</f>
        <v>2019</v>
      </c>
      <c r="D52" s="91">
        <f>'[1]План 2022'!$F47</f>
        <v>13294.349999999999</v>
      </c>
      <c r="E52" s="48">
        <f>'[2]СВОД по МО'!$EE$45</f>
        <v>278</v>
      </c>
      <c r="F52" s="48">
        <f>'[2]СВОД по МО'!$EF$45</f>
        <v>1774.26288</v>
      </c>
      <c r="G52" s="79">
        <f>'[3]План 2022'!$E47</f>
        <v>1842</v>
      </c>
      <c r="H52" s="91">
        <f>'[3]План 2022'!$F47</f>
        <v>13294.349999999999</v>
      </c>
      <c r="I52" s="91">
        <f>'[3]План 2022'!$G47</f>
        <v>432</v>
      </c>
      <c r="J52" s="55">
        <f t="shared" si="19"/>
        <v>-177</v>
      </c>
      <c r="K52" s="87">
        <f t="shared" si="20"/>
        <v>0</v>
      </c>
      <c r="L52" s="6"/>
      <c r="M52" s="42"/>
      <c r="N52" s="6">
        <f t="shared" si="14"/>
        <v>-177</v>
      </c>
      <c r="O52" s="42"/>
      <c r="P52" s="6"/>
      <c r="Q52" s="93"/>
      <c r="R52" s="198">
        <f>'[1]План 2022'!$J47</f>
        <v>3435</v>
      </c>
      <c r="S52" s="197">
        <f>'[1]План 2022'!$K47</f>
        <v>8625.1700000000019</v>
      </c>
      <c r="T52" s="197">
        <f>'[1]План 2022'!$M47</f>
        <v>1335</v>
      </c>
      <c r="U52" s="170">
        <f>[1]Олют!$X$103</f>
        <v>1434.63</v>
      </c>
      <c r="V52" s="48">
        <f>'[2]СВОД по МО'!$EM$45</f>
        <v>3588</v>
      </c>
      <c r="W52" s="201">
        <f>'[2]СВОД по МО'!$EN$45</f>
        <v>14381.40703</v>
      </c>
      <c r="X52" s="48">
        <f>'[2]СВОД по МО'!$ER$45</f>
        <v>970</v>
      </c>
      <c r="Y52" s="201">
        <f>'[2]СВОД по МО'!$EU$45</f>
        <v>936.9059400000001</v>
      </c>
      <c r="Z52" s="169">
        <f>'[3]План 2022'!$J47</f>
        <v>5635</v>
      </c>
      <c r="AA52" s="91">
        <f>'[3]План 2022'!$K47</f>
        <v>8625.1700000000019</v>
      </c>
      <c r="AB52" s="91">
        <f>'[3]План 2022'!$M47</f>
        <v>1335</v>
      </c>
      <c r="AC52" s="170">
        <f>[3]Олют!$X$103</f>
        <v>1434.63</v>
      </c>
      <c r="AD52" s="174">
        <f t="shared" si="17"/>
        <v>2200</v>
      </c>
      <c r="AE52" s="173">
        <f t="shared" si="15"/>
        <v>0</v>
      </c>
      <c r="AF52" s="174">
        <f t="shared" si="16"/>
        <v>0</v>
      </c>
      <c r="AG52" s="158">
        <f t="shared" si="18"/>
        <v>0</v>
      </c>
      <c r="AH52" s="6"/>
      <c r="AI52" s="93"/>
      <c r="AJ52" s="168">
        <f t="shared" si="12"/>
        <v>2200</v>
      </c>
      <c r="AK52" s="42">
        <f t="shared" si="13"/>
        <v>0</v>
      </c>
      <c r="AL52" s="6"/>
      <c r="AM52" s="93"/>
      <c r="AN52" s="168"/>
      <c r="AO52" s="42"/>
      <c r="AP52" s="42"/>
      <c r="AQ52" s="93"/>
      <c r="AR52" s="168"/>
      <c r="AS52" s="93"/>
      <c r="AT52" s="169">
        <f>'[1]План 2022'!$O47</f>
        <v>610</v>
      </c>
      <c r="AU52" s="91">
        <f>'[1]План 2022'!$P47</f>
        <v>1727.21</v>
      </c>
      <c r="AV52" s="48">
        <f>'[2]СВОД по МО'!$EX$45</f>
        <v>155</v>
      </c>
      <c r="AW52" s="48">
        <f>'[2]СВОД по МО'!$FA$45</f>
        <v>1438.06611</v>
      </c>
      <c r="AX52" s="79">
        <f>'[3]План 2022'!$O47</f>
        <v>610</v>
      </c>
      <c r="AY52" s="91">
        <f>'[3]План 2022'!$P47</f>
        <v>1727.21</v>
      </c>
      <c r="AZ52" s="5">
        <f t="shared" si="21"/>
        <v>0</v>
      </c>
      <c r="BA52" s="87">
        <f t="shared" si="22"/>
        <v>0</v>
      </c>
      <c r="BB52" s="6"/>
      <c r="BC52" s="42"/>
      <c r="BD52" s="42"/>
      <c r="BE52" s="42"/>
      <c r="BF52" s="6"/>
      <c r="BG52" s="94"/>
      <c r="BH52" s="6"/>
      <c r="BI52" s="42"/>
      <c r="BJ52" s="169">
        <f>'[1]План 2022'!$Q47</f>
        <v>4914</v>
      </c>
      <c r="BK52" s="91">
        <f>'[1]План 2022'!$R47+'[1]План 2022'!$V47</f>
        <v>95266.94</v>
      </c>
      <c r="BL52" s="48">
        <f>'[2]СВОД по МО'!$FG$45</f>
        <v>3191</v>
      </c>
      <c r="BM52" s="48">
        <f>'[2]СВОД по МО'!$FJ$45+CC52</f>
        <v>77224.02558999999</v>
      </c>
      <c r="BN52" s="79">
        <f>'[3]План 2022'!$Q47</f>
        <v>4914</v>
      </c>
      <c r="BO52" s="91">
        <f>'[3]План 2022'!$R47+'[3]План 2022'!$V47</f>
        <v>95266.94</v>
      </c>
      <c r="BP52" s="5">
        <f t="shared" si="23"/>
        <v>0</v>
      </c>
      <c r="BQ52" s="87">
        <f t="shared" si="24"/>
        <v>0</v>
      </c>
      <c r="BR52" s="6"/>
      <c r="BS52" s="42"/>
      <c r="BT52" s="42"/>
      <c r="BU52" s="42"/>
      <c r="BV52" s="6"/>
      <c r="BW52" s="42"/>
      <c r="BX52" s="6"/>
      <c r="BY52" s="93"/>
      <c r="BZ52" s="169">
        <f>'[1]План 2022'!$U47</f>
        <v>260</v>
      </c>
      <c r="CA52" s="91">
        <f>'[1]План 2022'!$V47</f>
        <v>923.86279999999999</v>
      </c>
      <c r="CB52" s="48">
        <f>'[2]СВОД по МО'!$FR$45</f>
        <v>95</v>
      </c>
      <c r="CC52" s="48">
        <f>'[2]СВОД по МО'!$FU$45</f>
        <v>200.00466000000003</v>
      </c>
      <c r="CD52" s="79">
        <f>'[3]План 2022'!$U47</f>
        <v>260</v>
      </c>
      <c r="CE52" s="91">
        <f>'[3]План 2022'!$V47</f>
        <v>923.86320000000001</v>
      </c>
      <c r="CF52" s="5">
        <f t="shared" si="25"/>
        <v>0</v>
      </c>
      <c r="CG52" s="43">
        <f t="shared" si="26"/>
        <v>4.0000000001327862E-4</v>
      </c>
      <c r="CH52" s="6"/>
      <c r="CI52" s="94"/>
      <c r="CJ52" s="6"/>
      <c r="CK52" s="94"/>
      <c r="CL52" s="6"/>
      <c r="CM52" s="94"/>
    </row>
    <row r="53" spans="1:91" x14ac:dyDescent="0.25">
      <c r="A53" s="24">
        <v>39</v>
      </c>
      <c r="B53" s="25" t="str">
        <f>'[1]План 2022'!$B48</f>
        <v>Центр общ. Здоровья</v>
      </c>
      <c r="C53" s="79">
        <f>'[1]План 2022'!$E48</f>
        <v>5542</v>
      </c>
      <c r="D53" s="91">
        <f>'[1]План 2022'!$F48</f>
        <v>23644.86</v>
      </c>
      <c r="E53" s="48">
        <f>'[2]СВОД по МО'!$EE$58</f>
        <v>2519</v>
      </c>
      <c r="F53" s="48">
        <f>'[2]СВОД по МО'!$EF$58</f>
        <v>16043.35793</v>
      </c>
      <c r="G53" s="79">
        <f>'[3]План 2022'!$E48</f>
        <v>5235</v>
      </c>
      <c r="H53" s="91">
        <f>'[3]План 2022'!$F48</f>
        <v>23644.86</v>
      </c>
      <c r="I53" s="91">
        <f>'[3]План 2022'!$G48</f>
        <v>3546</v>
      </c>
      <c r="J53" s="55">
        <f>G53-C53</f>
        <v>-307</v>
      </c>
      <c r="K53" s="87">
        <f t="shared" si="20"/>
        <v>0</v>
      </c>
      <c r="L53" s="6"/>
      <c r="M53" s="42"/>
      <c r="N53" s="6">
        <f t="shared" si="14"/>
        <v>-307</v>
      </c>
      <c r="O53" s="42"/>
      <c r="P53" s="6"/>
      <c r="Q53" s="93"/>
      <c r="R53" s="198">
        <f>'[1]План 2022'!$J48</f>
        <v>19028</v>
      </c>
      <c r="S53" s="197">
        <f>'[1]План 2022'!$K48</f>
        <v>30345.840000000004</v>
      </c>
      <c r="T53" s="197">
        <f>'[1]План 2022'!$M48</f>
        <v>7000</v>
      </c>
      <c r="U53" s="170">
        <f>[1]ЦМП!$X$103</f>
        <v>7560.0000000000018</v>
      </c>
      <c r="V53" s="48">
        <f>'[2]СВОД по МО'!$EM$58</f>
        <v>11524</v>
      </c>
      <c r="W53" s="201">
        <f>'[2]СВОД по МО'!$EN$58</f>
        <v>29613.348889999997</v>
      </c>
      <c r="X53" s="48">
        <f>'[2]СВОД по МО'!$ER$58</f>
        <v>4254</v>
      </c>
      <c r="Y53" s="201">
        <f>'[2]СВОД по МО'!$EU$58</f>
        <v>4571.4760200000001</v>
      </c>
      <c r="Z53" s="169">
        <f>'[3]План 2022'!$J48</f>
        <v>19228</v>
      </c>
      <c r="AA53" s="91">
        <f>'[3]План 2022'!$K48</f>
        <v>30345.840000000004</v>
      </c>
      <c r="AB53" s="91">
        <f>'[3]План 2022'!$M48</f>
        <v>7000</v>
      </c>
      <c r="AC53" s="170">
        <f>[3]ЦМП!$X$103</f>
        <v>7560.0000000000018</v>
      </c>
      <c r="AD53" s="174">
        <f t="shared" si="17"/>
        <v>200</v>
      </c>
      <c r="AE53" s="173">
        <f t="shared" si="15"/>
        <v>0</v>
      </c>
      <c r="AF53" s="174">
        <f t="shared" si="16"/>
        <v>0</v>
      </c>
      <c r="AG53" s="158">
        <f t="shared" si="18"/>
        <v>0</v>
      </c>
      <c r="AH53" s="6"/>
      <c r="AI53" s="93"/>
      <c r="AJ53" s="168">
        <f>AD53</f>
        <v>200</v>
      </c>
      <c r="AK53" s="42">
        <f t="shared" si="13"/>
        <v>0</v>
      </c>
      <c r="AL53" s="6"/>
      <c r="AM53" s="93"/>
      <c r="AN53" s="168"/>
      <c r="AO53" s="42"/>
      <c r="AP53" s="42"/>
      <c r="AQ53" s="93"/>
      <c r="AR53" s="168"/>
      <c r="AS53" s="93"/>
      <c r="AT53" s="169">
        <f>'[1]План 2022'!$O48</f>
        <v>2707</v>
      </c>
      <c r="AU53" s="91">
        <f>'[1]План 2022'!$P48</f>
        <v>7742.93</v>
      </c>
      <c r="AV53" s="48">
        <f>'[2]СВОД по МО'!$EX$58</f>
        <v>1820</v>
      </c>
      <c r="AW53" s="48">
        <f>'[2]СВОД по МО'!$FA$58</f>
        <v>5232.6170400000001</v>
      </c>
      <c r="AX53" s="79">
        <f>'[3]План 2022'!$O48</f>
        <v>2207</v>
      </c>
      <c r="AY53" s="91">
        <f>'[3]План 2022'!$P48</f>
        <v>6312.76</v>
      </c>
      <c r="AZ53" s="5">
        <f t="shared" si="21"/>
        <v>-500</v>
      </c>
      <c r="BA53" s="87">
        <f t="shared" si="22"/>
        <v>-1430.17</v>
      </c>
      <c r="BB53" s="6"/>
      <c r="BC53" s="42"/>
      <c r="BD53" s="42"/>
      <c r="BE53" s="42"/>
      <c r="BF53" s="6">
        <v>-500</v>
      </c>
      <c r="BG53" s="94">
        <v>-1430.17</v>
      </c>
      <c r="BH53" s="6"/>
      <c r="BI53" s="42"/>
      <c r="BJ53" s="169">
        <f>'[1]План 2022'!$Q48</f>
        <v>11794</v>
      </c>
      <c r="BK53" s="91">
        <f>'[1]План 2022'!$R48+'[1]План 2022'!$V48</f>
        <v>24197.34</v>
      </c>
      <c r="BL53" s="48">
        <f>'[2]СВОД по МО'!$FG$58</f>
        <v>7104</v>
      </c>
      <c r="BM53" s="48">
        <f>'[2]СВОД по МО'!$FJ$58+CC53</f>
        <v>13749.297450000005</v>
      </c>
      <c r="BN53" s="79">
        <f>'[3]План 2022'!$Q48</f>
        <v>11794</v>
      </c>
      <c r="BO53" s="91">
        <f>'[3]План 2022'!$R48+'[3]План 2022'!$V48</f>
        <v>24129.52</v>
      </c>
      <c r="BP53" s="5">
        <f t="shared" si="23"/>
        <v>0</v>
      </c>
      <c r="BQ53" s="87">
        <f t="shared" si="24"/>
        <v>-67.819999999999709</v>
      </c>
      <c r="BR53" s="6"/>
      <c r="BS53" s="42"/>
      <c r="BT53" s="42"/>
      <c r="BU53" s="42"/>
      <c r="BV53" s="6"/>
      <c r="BW53" s="42"/>
      <c r="BX53" s="6"/>
      <c r="BY53" s="93"/>
      <c r="BZ53" s="169">
        <f>'[1]План 2022'!$U48</f>
        <v>300</v>
      </c>
      <c r="CA53" s="91">
        <f>'[1]План 2022'!$V48</f>
        <v>772.82399999999996</v>
      </c>
      <c r="CB53" s="48">
        <f>'[2]СВОД по МО'!$FR$58</f>
        <v>-52965</v>
      </c>
      <c r="CC53" s="48">
        <f>'[2]СВОД по МО'!$FU$58</f>
        <v>-5768.034419999999</v>
      </c>
      <c r="CD53" s="79">
        <f>'[3]План 2022'!$U48</f>
        <v>300</v>
      </c>
      <c r="CE53" s="91">
        <f>'[3]План 2022'!$V48</f>
        <v>705</v>
      </c>
      <c r="CF53" s="5">
        <f t="shared" si="25"/>
        <v>0</v>
      </c>
      <c r="CG53" s="43">
        <f t="shared" si="26"/>
        <v>-67.823999999999955</v>
      </c>
      <c r="CH53" s="6"/>
      <c r="CI53" s="94"/>
      <c r="CJ53" s="6"/>
      <c r="CK53" s="94">
        <v>-67.819999999999993</v>
      </c>
      <c r="CL53" s="6"/>
      <c r="CM53" s="94"/>
    </row>
    <row r="54" spans="1:91" x14ac:dyDescent="0.25">
      <c r="A54" s="24">
        <v>40</v>
      </c>
      <c r="B54" s="25" t="str">
        <f>'[1]План 2022'!$B49</f>
        <v>Камч.невролог.кл-ка</v>
      </c>
      <c r="C54" s="79">
        <f>'[1]План 2022'!$E49</f>
        <v>0</v>
      </c>
      <c r="D54" s="91">
        <f>'[1]План 2022'!$F49</f>
        <v>0</v>
      </c>
      <c r="E54" s="48">
        <f>'[2]СВОД по МО'!$EE$54</f>
        <v>0</v>
      </c>
      <c r="F54" s="48">
        <f>'[2]СВОД по МО'!$EF$54</f>
        <v>0</v>
      </c>
      <c r="G54" s="79">
        <f>'[3]План 2022'!$E49</f>
        <v>0</v>
      </c>
      <c r="H54" s="91">
        <f>'[3]План 2022'!$F49</f>
        <v>0</v>
      </c>
      <c r="I54" s="91">
        <f>'[3]План 2022'!$G49</f>
        <v>0</v>
      </c>
      <c r="J54" s="55">
        <f t="shared" si="19"/>
        <v>0</v>
      </c>
      <c r="K54" s="87">
        <f t="shared" si="20"/>
        <v>0</v>
      </c>
      <c r="L54" s="6"/>
      <c r="M54" s="42"/>
      <c r="N54" s="6">
        <f t="shared" si="14"/>
        <v>0</v>
      </c>
      <c r="O54" s="42"/>
      <c r="P54" s="6"/>
      <c r="Q54" s="93"/>
      <c r="R54" s="198">
        <f>'[1]План 2022'!$J49</f>
        <v>0</v>
      </c>
      <c r="S54" s="197">
        <f>'[1]План 2022'!$K49</f>
        <v>0</v>
      </c>
      <c r="T54" s="197">
        <f>'[1]План 2022'!$M49</f>
        <v>0</v>
      </c>
      <c r="U54" s="170"/>
      <c r="V54" s="48">
        <f>'[2]СВОД по МО'!$EM$54</f>
        <v>0</v>
      </c>
      <c r="W54" s="201">
        <f>'[2]СВОД по МО'!$EN$54</f>
        <v>0</v>
      </c>
      <c r="X54" s="48">
        <f>'[2]СВОД по МО'!$ER$54</f>
        <v>0</v>
      </c>
      <c r="Y54" s="201">
        <f>'[2]СВОД по МО'!$EU$54</f>
        <v>0</v>
      </c>
      <c r="Z54" s="169">
        <f>'[3]План 2022'!$J49</f>
        <v>0</v>
      </c>
      <c r="AA54" s="91">
        <f>'[3]План 2022'!$K49</f>
        <v>0</v>
      </c>
      <c r="AB54" s="91">
        <f>'[3]План 2022'!$M49</f>
        <v>0</v>
      </c>
      <c r="AC54" s="170"/>
      <c r="AD54" s="174">
        <f t="shared" si="17"/>
        <v>0</v>
      </c>
      <c r="AE54" s="173">
        <f t="shared" si="15"/>
        <v>0</v>
      </c>
      <c r="AF54" s="174">
        <f t="shared" si="16"/>
        <v>0</v>
      </c>
      <c r="AG54" s="158">
        <f t="shared" si="18"/>
        <v>0</v>
      </c>
      <c r="AH54" s="6"/>
      <c r="AI54" s="93"/>
      <c r="AJ54" s="168">
        <f t="shared" si="12"/>
        <v>0</v>
      </c>
      <c r="AK54" s="42">
        <f t="shared" si="13"/>
        <v>0</v>
      </c>
      <c r="AL54" s="6"/>
      <c r="AM54" s="93"/>
      <c r="AN54" s="168"/>
      <c r="AO54" s="42"/>
      <c r="AP54" s="42"/>
      <c r="AQ54" s="93"/>
      <c r="AR54" s="168"/>
      <c r="AS54" s="93"/>
      <c r="AT54" s="169">
        <f>'[1]План 2022'!$O49</f>
        <v>0</v>
      </c>
      <c r="AU54" s="91">
        <f>'[1]План 2022'!$P49</f>
        <v>0</v>
      </c>
      <c r="AV54" s="48">
        <f>'[2]СВОД по МО'!$EX$54</f>
        <v>0</v>
      </c>
      <c r="AW54" s="48">
        <f>'[2]СВОД по МО'!$FA$54</f>
        <v>0</v>
      </c>
      <c r="AX54" s="79">
        <f>'[3]План 2022'!$O49</f>
        <v>0</v>
      </c>
      <c r="AY54" s="91">
        <f>'[3]План 2022'!$P49</f>
        <v>0</v>
      </c>
      <c r="AZ54" s="5">
        <f t="shared" si="21"/>
        <v>0</v>
      </c>
      <c r="BA54" s="87">
        <f t="shared" si="22"/>
        <v>0</v>
      </c>
      <c r="BB54" s="6"/>
      <c r="BC54" s="42"/>
      <c r="BD54" s="42"/>
      <c r="BE54" s="42"/>
      <c r="BF54" s="6"/>
      <c r="BG54" s="94"/>
      <c r="BH54" s="6"/>
      <c r="BI54" s="42"/>
      <c r="BJ54" s="169">
        <f>'[1]План 2022'!$Q49</f>
        <v>0</v>
      </c>
      <c r="BK54" s="91">
        <f>'[1]План 2022'!$R49+'[1]План 2022'!$V49</f>
        <v>4992.05</v>
      </c>
      <c r="BL54" s="48">
        <f>'[2]СВОД по МО'!$FG$54</f>
        <v>0</v>
      </c>
      <c r="BM54" s="48">
        <f>'[2]СВОД по МО'!$FJ$54+CC54</f>
        <v>4351.7336000000005</v>
      </c>
      <c r="BN54" s="79">
        <f>'[3]План 2022'!$Q49</f>
        <v>0</v>
      </c>
      <c r="BO54" s="91">
        <f>'[3]План 2022'!$R49+'[3]План 2022'!$V49</f>
        <v>4991.09</v>
      </c>
      <c r="BP54" s="5">
        <f t="shared" si="23"/>
        <v>0</v>
      </c>
      <c r="BQ54" s="87">
        <f t="shared" si="24"/>
        <v>-0.96000000000003638</v>
      </c>
      <c r="BR54" s="6"/>
      <c r="BS54" s="42"/>
      <c r="BT54" s="42"/>
      <c r="BU54" s="42"/>
      <c r="BV54" s="6"/>
      <c r="BW54" s="42"/>
      <c r="BX54" s="6"/>
      <c r="BY54" s="93"/>
      <c r="BZ54" s="169">
        <f>'[1]План 2022'!$U49</f>
        <v>598</v>
      </c>
      <c r="CA54" s="91">
        <f>'[1]План 2022'!$V49</f>
        <v>4992.0456599999998</v>
      </c>
      <c r="CB54" s="48">
        <f>'[2]СВОД по МО'!$FR$54</f>
        <v>544</v>
      </c>
      <c r="CC54" s="48">
        <f>'[2]СВОД по МО'!$FU$54</f>
        <v>4351.7336000000005</v>
      </c>
      <c r="CD54" s="79">
        <f>'[3]План 2022'!$U49</f>
        <v>622</v>
      </c>
      <c r="CE54" s="91">
        <f>'[3]План 2022'!$V49</f>
        <v>4991.0852400000003</v>
      </c>
      <c r="CF54" s="5">
        <f t="shared" si="25"/>
        <v>24</v>
      </c>
      <c r="CG54" s="43">
        <f t="shared" si="26"/>
        <v>-0.96041999999943073</v>
      </c>
      <c r="CH54" s="6">
        <v>24</v>
      </c>
      <c r="CI54" s="94">
        <v>-0.96</v>
      </c>
      <c r="CJ54" s="6"/>
      <c r="CK54" s="94"/>
      <c r="CL54" s="6"/>
      <c r="CM54" s="94"/>
    </row>
    <row r="55" spans="1:91" x14ac:dyDescent="0.25">
      <c r="A55" s="24">
        <v>41</v>
      </c>
      <c r="B55" s="25" t="str">
        <f>'[1]План 2022'!$B50</f>
        <v>ОРМЕДИУМ</v>
      </c>
      <c r="C55" s="79">
        <f>'[1]План 2022'!$E50</f>
        <v>0</v>
      </c>
      <c r="D55" s="91">
        <f>'[1]План 2022'!$F50</f>
        <v>0</v>
      </c>
      <c r="E55" s="48">
        <f>'[2]СВОД по МО'!$EE$56</f>
        <v>0</v>
      </c>
      <c r="F55" s="48">
        <f>'[2]СВОД по МО'!$EF$56</f>
        <v>0</v>
      </c>
      <c r="G55" s="79">
        <f>'[3]План 2022'!$E50</f>
        <v>0</v>
      </c>
      <c r="H55" s="91">
        <f>'[3]План 2022'!$F50</f>
        <v>0</v>
      </c>
      <c r="I55" s="91">
        <f>'[3]План 2022'!$G50</f>
        <v>0</v>
      </c>
      <c r="J55" s="55">
        <f t="shared" si="19"/>
        <v>0</v>
      </c>
      <c r="K55" s="87">
        <f t="shared" si="20"/>
        <v>0</v>
      </c>
      <c r="L55" s="6"/>
      <c r="M55" s="42"/>
      <c r="N55" s="6">
        <f t="shared" si="14"/>
        <v>0</v>
      </c>
      <c r="O55" s="42"/>
      <c r="P55" s="6"/>
      <c r="Q55" s="93"/>
      <c r="R55" s="198">
        <f>'[1]План 2022'!$J50</f>
        <v>0</v>
      </c>
      <c r="S55" s="197">
        <f>'[1]План 2022'!$K50</f>
        <v>0</v>
      </c>
      <c r="T55" s="197">
        <f>'[1]План 2022'!$M50</f>
        <v>0</v>
      </c>
      <c r="U55" s="170"/>
      <c r="V55" s="48">
        <f>'[2]СВОД по МО'!$EM$56</f>
        <v>0</v>
      </c>
      <c r="W55" s="201">
        <f>'[2]СВОД по МО'!$EN$56</f>
        <v>0</v>
      </c>
      <c r="X55" s="48">
        <f>'[2]СВОД по МО'!$ER$56</f>
        <v>0</v>
      </c>
      <c r="Y55" s="201">
        <f>'[2]СВОД по МО'!$EU$56</f>
        <v>0</v>
      </c>
      <c r="Z55" s="169">
        <f>'[3]План 2022'!$J50</f>
        <v>0</v>
      </c>
      <c r="AA55" s="91">
        <f>'[3]План 2022'!$K50</f>
        <v>0</v>
      </c>
      <c r="AB55" s="91">
        <f>'[3]План 2022'!$M50</f>
        <v>0</v>
      </c>
      <c r="AC55" s="170"/>
      <c r="AD55" s="174">
        <f t="shared" si="17"/>
        <v>0</v>
      </c>
      <c r="AE55" s="173">
        <f t="shared" si="15"/>
        <v>0</v>
      </c>
      <c r="AF55" s="174">
        <f t="shared" si="16"/>
        <v>0</v>
      </c>
      <c r="AG55" s="158">
        <f t="shared" si="18"/>
        <v>0</v>
      </c>
      <c r="AH55" s="6"/>
      <c r="AI55" s="93"/>
      <c r="AJ55" s="168">
        <f t="shared" si="12"/>
        <v>0</v>
      </c>
      <c r="AK55" s="42">
        <f t="shared" si="13"/>
        <v>0</v>
      </c>
      <c r="AL55" s="6"/>
      <c r="AM55" s="93"/>
      <c r="AN55" s="168"/>
      <c r="AO55" s="42"/>
      <c r="AP55" s="42"/>
      <c r="AQ55" s="93"/>
      <c r="AR55" s="168"/>
      <c r="AS55" s="93"/>
      <c r="AT55" s="169">
        <f>'[1]План 2022'!$O50</f>
        <v>0</v>
      </c>
      <c r="AU55" s="91">
        <f>'[1]План 2022'!$P50</f>
        <v>0</v>
      </c>
      <c r="AV55" s="48">
        <f>'[2]СВОД по МО'!$EX$56</f>
        <v>0</v>
      </c>
      <c r="AW55" s="48">
        <f>'[2]СВОД по МО'!$FA$56</f>
        <v>0</v>
      </c>
      <c r="AX55" s="79">
        <f>'[3]План 2022'!$O50</f>
        <v>0</v>
      </c>
      <c r="AY55" s="91">
        <f>'[3]План 2022'!$P50</f>
        <v>0</v>
      </c>
      <c r="AZ55" s="5">
        <f t="shared" si="21"/>
        <v>0</v>
      </c>
      <c r="BA55" s="87">
        <f t="shared" si="22"/>
        <v>0</v>
      </c>
      <c r="BB55" s="6"/>
      <c r="BC55" s="42"/>
      <c r="BD55" s="42"/>
      <c r="BE55" s="42"/>
      <c r="BF55" s="6"/>
      <c r="BG55" s="94"/>
      <c r="BH55" s="6"/>
      <c r="BI55" s="42"/>
      <c r="BJ55" s="169">
        <f>'[1]План 2022'!$Q50</f>
        <v>0</v>
      </c>
      <c r="BK55" s="91">
        <f>'[1]План 2022'!$R50+'[1]План 2022'!$V50</f>
        <v>0</v>
      </c>
      <c r="BL55" s="48">
        <f>'[2]СВОД по МО'!$FG$56</f>
        <v>0</v>
      </c>
      <c r="BM55" s="48">
        <f>'[2]СВОД по МО'!$FJ$56+CC55</f>
        <v>0</v>
      </c>
      <c r="BN55" s="79">
        <f>'[3]План 2022'!$Q50</f>
        <v>0</v>
      </c>
      <c r="BO55" s="91">
        <f>'[3]План 2022'!$R50+'[3]План 2022'!$V50</f>
        <v>0</v>
      </c>
      <c r="BP55" s="5">
        <f t="shared" si="23"/>
        <v>0</v>
      </c>
      <c r="BQ55" s="87">
        <f t="shared" si="24"/>
        <v>0</v>
      </c>
      <c r="BR55" s="6"/>
      <c r="BS55" s="42"/>
      <c r="BT55" s="42"/>
      <c r="BU55" s="42"/>
      <c r="BV55" s="6"/>
      <c r="BW55" s="42"/>
      <c r="BX55" s="6"/>
      <c r="BY55" s="93"/>
      <c r="BZ55" s="169">
        <f>'[1]План 2022'!$U50</f>
        <v>0</v>
      </c>
      <c r="CA55" s="91">
        <f>'[1]План 2022'!$V50</f>
        <v>0</v>
      </c>
      <c r="CB55" s="48">
        <f>'[2]СВОД по МО'!$FR$56</f>
        <v>0</v>
      </c>
      <c r="CC55" s="48">
        <f>'[2]СВОД по МО'!$FU$56</f>
        <v>0</v>
      </c>
      <c r="CD55" s="79">
        <f>'[3]План 2022'!$U50</f>
        <v>0</v>
      </c>
      <c r="CE55" s="91">
        <f>'[3]План 2022'!$V50</f>
        <v>0</v>
      </c>
      <c r="CF55" s="5">
        <f t="shared" si="25"/>
        <v>0</v>
      </c>
      <c r="CG55" s="43">
        <f t="shared" si="26"/>
        <v>0</v>
      </c>
      <c r="CH55" s="6"/>
      <c r="CI55" s="94"/>
      <c r="CJ55" s="6"/>
      <c r="CK55" s="94"/>
      <c r="CL55" s="6"/>
      <c r="CM55" s="94"/>
    </row>
    <row r="56" spans="1:91" x14ac:dyDescent="0.25">
      <c r="A56" s="24">
        <v>42</v>
      </c>
      <c r="B56" s="25" t="str">
        <f>'[1]План 2022'!$B51</f>
        <v>БМК</v>
      </c>
      <c r="C56" s="79">
        <f>'[1]План 2022'!$E51</f>
        <v>0</v>
      </c>
      <c r="D56" s="91">
        <f>'[1]План 2022'!$F51</f>
        <v>0</v>
      </c>
      <c r="E56" s="48">
        <f>'[2]СВОД по МО'!$EE$55</f>
        <v>0</v>
      </c>
      <c r="F56" s="48">
        <f>'[2]СВОД по МО'!$EF$55</f>
        <v>0</v>
      </c>
      <c r="G56" s="79">
        <f>'[3]План 2022'!$E51</f>
        <v>0</v>
      </c>
      <c r="H56" s="91">
        <f>'[3]План 2022'!$F51</f>
        <v>0</v>
      </c>
      <c r="I56" s="91">
        <f>'[3]План 2022'!$G51</f>
        <v>0</v>
      </c>
      <c r="J56" s="55">
        <f t="shared" si="19"/>
        <v>0</v>
      </c>
      <c r="K56" s="87">
        <f t="shared" si="20"/>
        <v>0</v>
      </c>
      <c r="L56" s="6"/>
      <c r="M56" s="42"/>
      <c r="N56" s="6">
        <f t="shared" si="14"/>
        <v>0</v>
      </c>
      <c r="O56" s="42"/>
      <c r="P56" s="6"/>
      <c r="Q56" s="93"/>
      <c r="R56" s="198">
        <f>'[1]План 2022'!$J51</f>
        <v>0</v>
      </c>
      <c r="S56" s="197">
        <f>'[1]План 2022'!$K51</f>
        <v>0</v>
      </c>
      <c r="T56" s="197">
        <f>'[1]План 2022'!$M51</f>
        <v>0</v>
      </c>
      <c r="U56" s="170"/>
      <c r="V56" s="48">
        <f>'[2]СВОД по МО'!$EM$55</f>
        <v>0</v>
      </c>
      <c r="W56" s="201">
        <f>'[2]СВОД по МО'!$EN$55</f>
        <v>0</v>
      </c>
      <c r="X56" s="48">
        <f>'[2]СВОД по МО'!$ER$55</f>
        <v>0</v>
      </c>
      <c r="Y56" s="201">
        <f>'[2]СВОД по МО'!$EU$55</f>
        <v>0</v>
      </c>
      <c r="Z56" s="169">
        <f>'[3]План 2022'!$J51</f>
        <v>0</v>
      </c>
      <c r="AA56" s="91">
        <f>'[3]План 2022'!$K51</f>
        <v>0</v>
      </c>
      <c r="AB56" s="91">
        <f>'[3]План 2022'!$M51</f>
        <v>0</v>
      </c>
      <c r="AC56" s="170"/>
      <c r="AD56" s="174">
        <f t="shared" si="17"/>
        <v>0</v>
      </c>
      <c r="AE56" s="173">
        <f t="shared" si="15"/>
        <v>0</v>
      </c>
      <c r="AF56" s="174">
        <f t="shared" si="16"/>
        <v>0</v>
      </c>
      <c r="AG56" s="158">
        <f t="shared" si="18"/>
        <v>0</v>
      </c>
      <c r="AH56" s="6"/>
      <c r="AI56" s="93"/>
      <c r="AJ56" s="168">
        <f t="shared" si="12"/>
        <v>0</v>
      </c>
      <c r="AK56" s="42">
        <f t="shared" si="13"/>
        <v>0</v>
      </c>
      <c r="AL56" s="6"/>
      <c r="AM56" s="93"/>
      <c r="AN56" s="168"/>
      <c r="AO56" s="42"/>
      <c r="AP56" s="42"/>
      <c r="AQ56" s="93"/>
      <c r="AR56" s="168"/>
      <c r="AS56" s="93"/>
      <c r="AT56" s="169">
        <f>'[1]План 2022'!$O51</f>
        <v>0</v>
      </c>
      <c r="AU56" s="91">
        <f>'[1]План 2022'!$P51</f>
        <v>0</v>
      </c>
      <c r="AV56" s="48">
        <f>'[2]СВОД по МО'!$EX$55</f>
        <v>0</v>
      </c>
      <c r="AW56" s="48">
        <f>'[2]СВОД по МО'!$FA$55</f>
        <v>0</v>
      </c>
      <c r="AX56" s="79">
        <f>'[3]План 2022'!$O51</f>
        <v>0</v>
      </c>
      <c r="AY56" s="91">
        <f>'[3]План 2022'!$P51</f>
        <v>0</v>
      </c>
      <c r="AZ56" s="5">
        <f t="shared" si="21"/>
        <v>0</v>
      </c>
      <c r="BA56" s="87">
        <f t="shared" si="22"/>
        <v>0</v>
      </c>
      <c r="BB56" s="6"/>
      <c r="BC56" s="42"/>
      <c r="BD56" s="42"/>
      <c r="BE56" s="42"/>
      <c r="BF56" s="6"/>
      <c r="BG56" s="94"/>
      <c r="BH56" s="6"/>
      <c r="BI56" s="42"/>
      <c r="BJ56" s="169">
        <f>'[1]План 2022'!$Q51</f>
        <v>0</v>
      </c>
      <c r="BK56" s="91">
        <f>'[1]План 2022'!$R51+'[1]План 2022'!$V51</f>
        <v>0</v>
      </c>
      <c r="BL56" s="48">
        <f>'[2]СВОД по МО'!$FG$55</f>
        <v>0</v>
      </c>
      <c r="BM56" s="48">
        <f>'[2]СВОД по МО'!$FJ$55+CC56</f>
        <v>0</v>
      </c>
      <c r="BN56" s="79">
        <f>'[3]План 2022'!$Q51</f>
        <v>0</v>
      </c>
      <c r="BO56" s="91">
        <f>'[3]План 2022'!$R51+'[3]План 2022'!$V51</f>
        <v>0</v>
      </c>
      <c r="BP56" s="5">
        <f t="shared" si="23"/>
        <v>0</v>
      </c>
      <c r="BQ56" s="87">
        <f t="shared" si="24"/>
        <v>0</v>
      </c>
      <c r="BR56" s="6"/>
      <c r="BS56" s="42"/>
      <c r="BT56" s="42"/>
      <c r="BU56" s="42"/>
      <c r="BV56" s="6"/>
      <c r="BW56" s="42"/>
      <c r="BX56" s="6"/>
      <c r="BY56" s="93"/>
      <c r="BZ56" s="169">
        <f>'[1]План 2022'!$U51</f>
        <v>0</v>
      </c>
      <c r="CA56" s="91">
        <f>'[1]План 2022'!$V51</f>
        <v>0</v>
      </c>
      <c r="CB56" s="48">
        <f>'[2]СВОД по МО'!$FR$55</f>
        <v>0</v>
      </c>
      <c r="CC56" s="48">
        <f>'[2]СВОД по МО'!$FU$55</f>
        <v>0</v>
      </c>
      <c r="CD56" s="79">
        <f>'[3]План 2022'!$U51</f>
        <v>0</v>
      </c>
      <c r="CE56" s="91">
        <f>'[3]План 2022'!$V51</f>
        <v>0</v>
      </c>
      <c r="CF56" s="5">
        <f t="shared" si="25"/>
        <v>0</v>
      </c>
      <c r="CG56" s="43">
        <f t="shared" si="26"/>
        <v>0</v>
      </c>
      <c r="CH56" s="6"/>
      <c r="CI56" s="94"/>
      <c r="CJ56" s="6"/>
      <c r="CK56" s="94"/>
      <c r="CL56" s="6"/>
      <c r="CM56" s="94"/>
    </row>
    <row r="57" spans="1:91" hidden="1" x14ac:dyDescent="0.25">
      <c r="A57" s="24"/>
      <c r="B57" s="25"/>
      <c r="C57" s="79"/>
      <c r="D57" s="91"/>
      <c r="E57" s="48"/>
      <c r="F57" s="48"/>
      <c r="G57" s="79"/>
      <c r="H57" s="91"/>
      <c r="I57" s="91"/>
      <c r="J57" s="55"/>
      <c r="K57" s="87"/>
      <c r="L57" s="6"/>
      <c r="M57" s="42"/>
      <c r="N57" s="6"/>
      <c r="O57" s="42"/>
      <c r="P57" s="6"/>
      <c r="Q57" s="93"/>
      <c r="R57" s="198"/>
      <c r="S57" s="197"/>
      <c r="T57" s="197"/>
      <c r="U57" s="170"/>
      <c r="V57" s="48"/>
      <c r="W57" s="201"/>
      <c r="X57" s="48"/>
      <c r="Y57" s="201"/>
      <c r="Z57" s="169"/>
      <c r="AA57" s="91"/>
      <c r="AB57" s="91"/>
      <c r="AC57" s="170"/>
      <c r="AD57" s="174"/>
      <c r="AE57" s="173"/>
      <c r="AF57" s="174"/>
      <c r="AG57" s="158"/>
      <c r="AH57" s="6"/>
      <c r="AI57" s="93"/>
      <c r="AJ57" s="168"/>
      <c r="AK57" s="42"/>
      <c r="AL57" s="6"/>
      <c r="AM57" s="93"/>
      <c r="AN57" s="168"/>
      <c r="AO57" s="42"/>
      <c r="AP57" s="42"/>
      <c r="AQ57" s="93"/>
      <c r="AR57" s="168"/>
      <c r="AS57" s="93"/>
      <c r="AT57" s="169"/>
      <c r="AU57" s="91"/>
      <c r="AV57" s="48"/>
      <c r="AW57" s="48"/>
      <c r="AX57" s="79"/>
      <c r="AY57" s="91"/>
      <c r="AZ57" s="5"/>
      <c r="BA57" s="87"/>
      <c r="BB57" s="6"/>
      <c r="BC57" s="42"/>
      <c r="BD57" s="42"/>
      <c r="BE57" s="42"/>
      <c r="BF57" s="6"/>
      <c r="BG57" s="94"/>
      <c r="BH57" s="6"/>
      <c r="BI57" s="42"/>
      <c r="BJ57" s="169"/>
      <c r="BK57" s="91"/>
      <c r="BL57" s="48"/>
      <c r="BM57" s="48"/>
      <c r="BN57" s="79"/>
      <c r="BO57" s="91"/>
      <c r="BP57" s="5"/>
      <c r="BQ57" s="87"/>
      <c r="BR57" s="6"/>
      <c r="BS57" s="42"/>
      <c r="BT57" s="42"/>
      <c r="BU57" s="42"/>
      <c r="BV57" s="6"/>
      <c r="BW57" s="42"/>
      <c r="BX57" s="6"/>
      <c r="BY57" s="93"/>
      <c r="BZ57" s="169"/>
      <c r="CA57" s="91"/>
      <c r="CB57" s="48"/>
      <c r="CC57" s="48"/>
      <c r="CD57" s="79"/>
      <c r="CE57" s="91"/>
      <c r="CF57" s="5"/>
      <c r="CG57" s="43"/>
      <c r="CH57" s="6"/>
      <c r="CI57" s="94"/>
      <c r="CJ57" s="6"/>
      <c r="CK57" s="94"/>
      <c r="CL57" s="6"/>
      <c r="CM57" s="94"/>
    </row>
    <row r="58" spans="1:91" x14ac:dyDescent="0.25">
      <c r="A58" s="24">
        <v>43</v>
      </c>
      <c r="B58" s="25" t="str">
        <f>'[1]План 2022'!$B53</f>
        <v>ЭКО центр</v>
      </c>
      <c r="C58" s="79">
        <f>'[1]План 2022'!$E53</f>
        <v>0</v>
      </c>
      <c r="D58" s="91">
        <f>'[1]План 2022'!$F53</f>
        <v>0</v>
      </c>
      <c r="E58" s="48">
        <f>'[2]СВОД по МО'!$EE$57</f>
        <v>0</v>
      </c>
      <c r="F58" s="48">
        <f>'[2]СВОД по МО'!$EF$57</f>
        <v>0</v>
      </c>
      <c r="G58" s="79">
        <f>'[3]План 2022'!$E53</f>
        <v>0</v>
      </c>
      <c r="H58" s="91">
        <f>'[3]План 2022'!$F53</f>
        <v>0</v>
      </c>
      <c r="I58" s="91">
        <f>'[3]План 2022'!$G53</f>
        <v>0</v>
      </c>
      <c r="J58" s="55">
        <f t="shared" si="19"/>
        <v>0</v>
      </c>
      <c r="K58" s="87">
        <f t="shared" si="20"/>
        <v>0</v>
      </c>
      <c r="L58" s="6"/>
      <c r="M58" s="42"/>
      <c r="N58" s="6">
        <f t="shared" si="14"/>
        <v>0</v>
      </c>
      <c r="O58" s="42"/>
      <c r="P58" s="6"/>
      <c r="Q58" s="93"/>
      <c r="R58" s="198">
        <f>'[1]План 2022'!$J53</f>
        <v>0</v>
      </c>
      <c r="S58" s="197">
        <f>'[1]План 2022'!$K53</f>
        <v>0</v>
      </c>
      <c r="T58" s="197">
        <f>'[1]План 2022'!$M53</f>
        <v>0</v>
      </c>
      <c r="U58" s="170"/>
      <c r="V58" s="48">
        <f>'[2]СВОД по МО'!$EM$57</f>
        <v>0</v>
      </c>
      <c r="W58" s="201">
        <f>'[2]СВОД по МО'!$EN$57</f>
        <v>0</v>
      </c>
      <c r="X58" s="48">
        <f>'[2]СВОД по МО'!$ER$57</f>
        <v>0</v>
      </c>
      <c r="Y58" s="201">
        <f>'[2]СВОД по МО'!$EU$57</f>
        <v>0</v>
      </c>
      <c r="Z58" s="169">
        <f>'[3]План 2022'!$J53</f>
        <v>0</v>
      </c>
      <c r="AA58" s="91">
        <f>'[3]План 2022'!$K53</f>
        <v>0</v>
      </c>
      <c r="AB58" s="91">
        <f>'[3]План 2022'!$M53</f>
        <v>0</v>
      </c>
      <c r="AC58" s="170"/>
      <c r="AD58" s="174">
        <f t="shared" si="17"/>
        <v>0</v>
      </c>
      <c r="AE58" s="173">
        <f t="shared" si="15"/>
        <v>0</v>
      </c>
      <c r="AF58" s="174">
        <f t="shared" si="16"/>
        <v>0</v>
      </c>
      <c r="AG58" s="158">
        <f t="shared" si="18"/>
        <v>0</v>
      </c>
      <c r="AH58" s="6"/>
      <c r="AI58" s="93"/>
      <c r="AJ58" s="168">
        <f t="shared" si="12"/>
        <v>0</v>
      </c>
      <c r="AK58" s="42">
        <f t="shared" si="13"/>
        <v>0</v>
      </c>
      <c r="AL58" s="6"/>
      <c r="AM58" s="93"/>
      <c r="AN58" s="168"/>
      <c r="AO58" s="42"/>
      <c r="AP58" s="42"/>
      <c r="AQ58" s="93"/>
      <c r="AR58" s="168"/>
      <c r="AS58" s="93"/>
      <c r="AT58" s="169">
        <f>'[1]План 2022'!$O53</f>
        <v>0</v>
      </c>
      <c r="AU58" s="91">
        <f>'[1]План 2022'!$P53</f>
        <v>0</v>
      </c>
      <c r="AV58" s="48">
        <f>'[2]СВОД по МО'!$EX$57</f>
        <v>0</v>
      </c>
      <c r="AW58" s="48">
        <f>'[2]СВОД по МО'!$FA$57</f>
        <v>0</v>
      </c>
      <c r="AX58" s="79">
        <f>'[3]План 2022'!$O53</f>
        <v>0</v>
      </c>
      <c r="AY58" s="91">
        <f>'[3]План 2022'!$P53</f>
        <v>0</v>
      </c>
      <c r="AZ58" s="5">
        <f t="shared" si="21"/>
        <v>0</v>
      </c>
      <c r="BA58" s="87">
        <f t="shared" si="22"/>
        <v>0</v>
      </c>
      <c r="BB58" s="6"/>
      <c r="BC58" s="42"/>
      <c r="BD58" s="42"/>
      <c r="BE58" s="42"/>
      <c r="BF58" s="6"/>
      <c r="BG58" s="94"/>
      <c r="BH58" s="6"/>
      <c r="BI58" s="42"/>
      <c r="BJ58" s="169">
        <f>'[1]План 2022'!$Q53</f>
        <v>0</v>
      </c>
      <c r="BK58" s="91">
        <f>'[1]План 2022'!$R53+'[1]План 2022'!$V53</f>
        <v>0</v>
      </c>
      <c r="BL58" s="48">
        <f>'[2]СВОД по МО'!$FG$57</f>
        <v>0</v>
      </c>
      <c r="BM58" s="48">
        <f>'[2]СВОД по МО'!$FJ$57+CC58</f>
        <v>0</v>
      </c>
      <c r="BN58" s="79">
        <f>'[3]План 2022'!$Q53</f>
        <v>0</v>
      </c>
      <c r="BO58" s="91">
        <f>'[3]План 2022'!$R53+'[3]План 2022'!$V53</f>
        <v>0</v>
      </c>
      <c r="BP58" s="5">
        <f t="shared" si="23"/>
        <v>0</v>
      </c>
      <c r="BQ58" s="87">
        <f>BO58-BK58</f>
        <v>0</v>
      </c>
      <c r="BR58" s="6"/>
      <c r="BS58" s="42"/>
      <c r="BT58" s="42"/>
      <c r="BU58" s="42"/>
      <c r="BV58" s="6"/>
      <c r="BW58" s="42"/>
      <c r="BX58" s="6"/>
      <c r="BY58" s="93"/>
      <c r="BZ58" s="169">
        <f>'[1]План 2022'!$U53</f>
        <v>0</v>
      </c>
      <c r="CA58" s="91">
        <f>'[1]План 2022'!$V53</f>
        <v>0</v>
      </c>
      <c r="CB58" s="48">
        <f>'[2]СВОД по МО'!$FR$57</f>
        <v>0</v>
      </c>
      <c r="CC58" s="48">
        <f>'[2]СВОД по МО'!$FU$57</f>
        <v>0</v>
      </c>
      <c r="CD58" s="79">
        <f>'[3]План 2022'!$U53</f>
        <v>0</v>
      </c>
      <c r="CE58" s="91">
        <f>'[3]План 2022'!$V53</f>
        <v>0</v>
      </c>
      <c r="CF58" s="5">
        <f t="shared" si="25"/>
        <v>0</v>
      </c>
      <c r="CG58" s="43">
        <f t="shared" si="26"/>
        <v>0</v>
      </c>
      <c r="CH58" s="6"/>
      <c r="CI58" s="94"/>
      <c r="CJ58" s="6"/>
      <c r="CK58" s="94"/>
      <c r="CL58" s="6"/>
      <c r="CM58" s="94"/>
    </row>
    <row r="59" spans="1:91" x14ac:dyDescent="0.25">
      <c r="A59" s="24">
        <v>44</v>
      </c>
      <c r="B59" s="25" t="str">
        <f>'[1]План 2022'!$B54</f>
        <v>РЖД-Медицина</v>
      </c>
      <c r="C59" s="79">
        <f>'[1]План 2022'!$E54</f>
        <v>0</v>
      </c>
      <c r="D59" s="91">
        <f>'[1]План 2022'!$F54</f>
        <v>0</v>
      </c>
      <c r="E59" s="48">
        <f>'[2]СВОД по МО'!$EE$62</f>
        <v>0</v>
      </c>
      <c r="F59" s="48">
        <f>'[2]СВОД по МО'!$EF$62</f>
        <v>0</v>
      </c>
      <c r="G59" s="79">
        <f>'[3]План 2022'!$E54</f>
        <v>0</v>
      </c>
      <c r="H59" s="91">
        <f>'[3]План 2022'!$F54</f>
        <v>0</v>
      </c>
      <c r="I59" s="91">
        <f>'[3]План 2022'!$G54</f>
        <v>0</v>
      </c>
      <c r="J59" s="55">
        <f t="shared" si="19"/>
        <v>0</v>
      </c>
      <c r="K59" s="87">
        <f t="shared" si="20"/>
        <v>0</v>
      </c>
      <c r="L59" s="6"/>
      <c r="M59" s="42"/>
      <c r="N59" s="6">
        <f t="shared" si="14"/>
        <v>0</v>
      </c>
      <c r="O59" s="42"/>
      <c r="P59" s="6"/>
      <c r="Q59" s="93"/>
      <c r="R59" s="198">
        <f>'[1]План 2022'!$J54</f>
        <v>0</v>
      </c>
      <c r="S59" s="197">
        <f>'[1]План 2022'!$K54</f>
        <v>0</v>
      </c>
      <c r="T59" s="197">
        <f>'[1]План 2022'!$M54</f>
        <v>0</v>
      </c>
      <c r="U59" s="170"/>
      <c r="V59" s="48">
        <f>'[2]СВОД по МО'!$EM$62</f>
        <v>0</v>
      </c>
      <c r="W59" s="201">
        <f>'[2]СВОД по МО'!$EN$62</f>
        <v>0</v>
      </c>
      <c r="X59" s="48">
        <f>'[2]СВОД по МО'!$ER$62</f>
        <v>0</v>
      </c>
      <c r="Y59" s="201">
        <f>'[2]СВОД по МО'!$EU$62</f>
        <v>0</v>
      </c>
      <c r="Z59" s="169">
        <f>'[3]План 2022'!$J54</f>
        <v>0</v>
      </c>
      <c r="AA59" s="91">
        <f>'[3]План 2022'!$K54</f>
        <v>0</v>
      </c>
      <c r="AB59" s="91">
        <f>'[3]План 2022'!$M54</f>
        <v>0</v>
      </c>
      <c r="AC59" s="170"/>
      <c r="AD59" s="174">
        <f t="shared" si="17"/>
        <v>0</v>
      </c>
      <c r="AE59" s="173">
        <f t="shared" si="15"/>
        <v>0</v>
      </c>
      <c r="AF59" s="174">
        <f t="shared" si="16"/>
        <v>0</v>
      </c>
      <c r="AG59" s="158">
        <f t="shared" si="18"/>
        <v>0</v>
      </c>
      <c r="AH59" s="6"/>
      <c r="AI59" s="93"/>
      <c r="AJ59" s="168">
        <f t="shared" si="12"/>
        <v>0</v>
      </c>
      <c r="AK59" s="42">
        <f t="shared" si="13"/>
        <v>0</v>
      </c>
      <c r="AL59" s="6"/>
      <c r="AM59" s="93"/>
      <c r="AN59" s="168"/>
      <c r="AO59" s="42"/>
      <c r="AP59" s="42"/>
      <c r="AQ59" s="93"/>
      <c r="AR59" s="168"/>
      <c r="AS59" s="93"/>
      <c r="AT59" s="169">
        <f>'[1]План 2022'!$O54</f>
        <v>0</v>
      </c>
      <c r="AU59" s="91">
        <f>'[1]План 2022'!$P54</f>
        <v>0</v>
      </c>
      <c r="AV59" s="48">
        <f>'[2]СВОД по МО'!$EX$62</f>
        <v>0</v>
      </c>
      <c r="AW59" s="48">
        <f>'[2]СВОД по МО'!$FA$62</f>
        <v>0</v>
      </c>
      <c r="AX59" s="79">
        <f>'[3]План 2022'!$O54</f>
        <v>0</v>
      </c>
      <c r="AY59" s="91">
        <f>'[3]План 2022'!$P54</f>
        <v>0</v>
      </c>
      <c r="AZ59" s="5">
        <f t="shared" si="21"/>
        <v>0</v>
      </c>
      <c r="BA59" s="87">
        <f t="shared" si="22"/>
        <v>0</v>
      </c>
      <c r="BB59" s="6"/>
      <c r="BC59" s="42"/>
      <c r="BD59" s="42"/>
      <c r="BE59" s="42"/>
      <c r="BF59" s="6"/>
      <c r="BG59" s="94"/>
      <c r="BH59" s="6"/>
      <c r="BI59" s="42"/>
      <c r="BJ59" s="169">
        <f>'[1]План 2022'!$Q54</f>
        <v>0</v>
      </c>
      <c r="BK59" s="91">
        <f>'[1]План 2022'!$R54+'[1]План 2022'!$V54</f>
        <v>0</v>
      </c>
      <c r="BL59" s="48">
        <f>'[2]СВОД по МО'!$FG$62</f>
        <v>0</v>
      </c>
      <c r="BM59" s="48">
        <f>'[2]СВОД по МО'!$FJ$62+CC59</f>
        <v>0</v>
      </c>
      <c r="BN59" s="79">
        <f>'[3]План 2022'!$Q54</f>
        <v>0</v>
      </c>
      <c r="BO59" s="91">
        <f>'[3]План 2022'!$R54+'[3]План 2022'!$V54</f>
        <v>0</v>
      </c>
      <c r="BP59" s="5">
        <f t="shared" si="23"/>
        <v>0</v>
      </c>
      <c r="BQ59" s="87">
        <f t="shared" si="24"/>
        <v>0</v>
      </c>
      <c r="BR59" s="6"/>
      <c r="BS59" s="42"/>
      <c r="BT59" s="42"/>
      <c r="BU59" s="42"/>
      <c r="BV59" s="6"/>
      <c r="BW59" s="42"/>
      <c r="BX59" s="6"/>
      <c r="BY59" s="93"/>
      <c r="BZ59" s="169">
        <f>'[1]План 2022'!$U54</f>
        <v>0</v>
      </c>
      <c r="CA59" s="91">
        <f>'[1]План 2022'!$V54</f>
        <v>0</v>
      </c>
      <c r="CB59" s="48">
        <f>'[2]СВОД по МО'!$FR$62</f>
        <v>0</v>
      </c>
      <c r="CC59" s="48">
        <f>'[2]СВОД по МО'!$FU$62</f>
        <v>0</v>
      </c>
      <c r="CD59" s="79">
        <f>'[3]План 2022'!$U54</f>
        <v>0</v>
      </c>
      <c r="CE59" s="91">
        <f>'[3]План 2022'!$V54</f>
        <v>0</v>
      </c>
      <c r="CF59" s="5">
        <f t="shared" si="25"/>
        <v>0</v>
      </c>
      <c r="CG59" s="43">
        <f t="shared" si="26"/>
        <v>0</v>
      </c>
      <c r="CH59" s="6"/>
      <c r="CI59" s="94"/>
      <c r="CJ59" s="6"/>
      <c r="CK59" s="94"/>
      <c r="CL59" s="6"/>
      <c r="CM59" s="94"/>
    </row>
    <row r="60" spans="1:91" x14ac:dyDescent="0.25">
      <c r="A60" s="24">
        <v>45</v>
      </c>
      <c r="B60" s="25" t="str">
        <f>'[1]План 2022'!$B55</f>
        <v>СПИД</v>
      </c>
      <c r="C60" s="79">
        <f>'[1]План 2022'!$E55</f>
        <v>0</v>
      </c>
      <c r="D60" s="91">
        <f>'[1]План 2022'!$F55</f>
        <v>0</v>
      </c>
      <c r="E60" s="48">
        <f>'[2]СВОД по МО'!$EE$63</f>
        <v>0</v>
      </c>
      <c r="F60" s="48">
        <f>'[2]СВОД по МО'!$EF$63</f>
        <v>0</v>
      </c>
      <c r="G60" s="79">
        <f>'[3]План 2022'!$E55</f>
        <v>0</v>
      </c>
      <c r="H60" s="91">
        <f>'[3]План 2022'!$F55</f>
        <v>0</v>
      </c>
      <c r="I60" s="91">
        <f>'[3]План 2022'!$G55</f>
        <v>0</v>
      </c>
      <c r="J60" s="55">
        <f t="shared" si="19"/>
        <v>0</v>
      </c>
      <c r="K60" s="87">
        <f t="shared" si="20"/>
        <v>0</v>
      </c>
      <c r="L60" s="6"/>
      <c r="M60" s="42"/>
      <c r="N60" s="6">
        <f t="shared" si="14"/>
        <v>0</v>
      </c>
      <c r="O60" s="42"/>
      <c r="P60" s="6"/>
      <c r="Q60" s="93"/>
      <c r="R60" s="198">
        <f>'[1]План 2022'!$J55</f>
        <v>1317</v>
      </c>
      <c r="S60" s="197">
        <f>'[1]План 2022'!$K55</f>
        <v>2235.8200000000002</v>
      </c>
      <c r="T60" s="197">
        <f>'[1]План 2022'!$M55</f>
        <v>0</v>
      </c>
      <c r="U60" s="170"/>
      <c r="V60" s="48">
        <f>'[2]СВОД по МО'!$EM$63</f>
        <v>462</v>
      </c>
      <c r="W60" s="201">
        <f>'[2]СВОД по МО'!$EN$63</f>
        <v>787.71094000000005</v>
      </c>
      <c r="X60" s="48">
        <f>'[2]СВОД по МО'!$ER$63</f>
        <v>0</v>
      </c>
      <c r="Y60" s="201">
        <f>'[2]СВОД по МО'!$EU$63</f>
        <v>0</v>
      </c>
      <c r="Z60" s="169">
        <f>'[3]План 2022'!$J55</f>
        <v>632.4</v>
      </c>
      <c r="AA60" s="91">
        <f>'[3]План 2022'!$K55</f>
        <v>1078.9500000000003</v>
      </c>
      <c r="AB60" s="91">
        <f>'[3]План 2022'!$M55</f>
        <v>0</v>
      </c>
      <c r="AC60" s="170"/>
      <c r="AD60" s="174">
        <f t="shared" si="17"/>
        <v>-684.6</v>
      </c>
      <c r="AE60" s="173">
        <f t="shared" si="15"/>
        <v>-1156.8699999999999</v>
      </c>
      <c r="AF60" s="174">
        <f t="shared" si="16"/>
        <v>0</v>
      </c>
      <c r="AG60" s="158">
        <f t="shared" si="18"/>
        <v>0</v>
      </c>
      <c r="AH60" s="6">
        <v>-685</v>
      </c>
      <c r="AI60" s="93">
        <v>-1156.8699999999999</v>
      </c>
      <c r="AJ60" s="168">
        <v>0</v>
      </c>
      <c r="AK60" s="42">
        <v>0</v>
      </c>
      <c r="AL60" s="6"/>
      <c r="AM60" s="93"/>
      <c r="AN60" s="168"/>
      <c r="AO60" s="42"/>
      <c r="AP60" s="42"/>
      <c r="AQ60" s="93"/>
      <c r="AR60" s="168"/>
      <c r="AS60" s="93"/>
      <c r="AT60" s="169">
        <f>'[1]План 2022'!$O55</f>
        <v>0</v>
      </c>
      <c r="AU60" s="91">
        <f>'[1]План 2022'!$P55</f>
        <v>0</v>
      </c>
      <c r="AV60" s="48">
        <f>'[2]СВОД по МО'!$EX$63</f>
        <v>0</v>
      </c>
      <c r="AW60" s="48">
        <f>'[2]СВОД по МО'!$FA$63</f>
        <v>0</v>
      </c>
      <c r="AX60" s="79">
        <f>'[3]План 2022'!$O55</f>
        <v>0</v>
      </c>
      <c r="AY60" s="91">
        <f>'[3]План 2022'!$P55</f>
        <v>0</v>
      </c>
      <c r="AZ60" s="5">
        <f t="shared" si="21"/>
        <v>0</v>
      </c>
      <c r="BA60" s="87">
        <f t="shared" si="22"/>
        <v>0</v>
      </c>
      <c r="BB60" s="6"/>
      <c r="BC60" s="42"/>
      <c r="BD60" s="42"/>
      <c r="BE60" s="42"/>
      <c r="BF60" s="6"/>
      <c r="BG60" s="94"/>
      <c r="BH60" s="6"/>
      <c r="BI60" s="42"/>
      <c r="BJ60" s="169">
        <f>'[1]План 2022'!$Q55</f>
        <v>500</v>
      </c>
      <c r="BK60" s="91">
        <f>'[1]План 2022'!$R55+'[1]План 2022'!$V55</f>
        <v>328013.32</v>
      </c>
      <c r="BL60" s="48">
        <f>'[2]СВОД по МО'!$FG$63</f>
        <v>169</v>
      </c>
      <c r="BM60" s="48">
        <f>'[2]СВОД по МО'!$FJ$63+CC60</f>
        <v>170852.42978000003</v>
      </c>
      <c r="BN60" s="79">
        <f>'[3]План 2022'!$Q55</f>
        <v>500</v>
      </c>
      <c r="BO60" s="91">
        <f>'[3]План 2022'!$R55+'[3]План 2022'!$V55</f>
        <v>291593.17</v>
      </c>
      <c r="BP60" s="5">
        <f t="shared" si="23"/>
        <v>0</v>
      </c>
      <c r="BQ60" s="87">
        <f t="shared" si="24"/>
        <v>-36420.150000000023</v>
      </c>
      <c r="BR60" s="6"/>
      <c r="BS60" s="42"/>
      <c r="BT60" s="42"/>
      <c r="BU60" s="42"/>
      <c r="BV60" s="6"/>
      <c r="BW60" s="42"/>
      <c r="BX60" s="6"/>
      <c r="BY60" s="93"/>
      <c r="BZ60" s="169">
        <f>'[1]План 2022'!$U55</f>
        <v>1137831</v>
      </c>
      <c r="CA60" s="91">
        <f>'[1]План 2022'!$V55</f>
        <v>325220.04095000005</v>
      </c>
      <c r="CB60" s="48">
        <f>'[2]СВОД по МО'!$FR$63</f>
        <v>856779</v>
      </c>
      <c r="CC60" s="48">
        <f>'[2]СВОД по МО'!$FU$63</f>
        <v>169914.75172000003</v>
      </c>
      <c r="CD60" s="79">
        <f>'[3]План 2022'!$U55</f>
        <v>1114232</v>
      </c>
      <c r="CE60" s="91">
        <f>'[3]План 2022'!$V55</f>
        <v>288799.89095000003</v>
      </c>
      <c r="CF60" s="5">
        <f t="shared" si="25"/>
        <v>-23599</v>
      </c>
      <c r="CG60" s="43">
        <f t="shared" si="26"/>
        <v>-36420.150000000023</v>
      </c>
      <c r="CH60" s="6"/>
      <c r="CI60" s="94"/>
      <c r="CJ60" s="6"/>
      <c r="CK60" s="94"/>
      <c r="CL60" s="6"/>
      <c r="CM60" s="94"/>
    </row>
    <row r="61" spans="1:91" x14ac:dyDescent="0.25">
      <c r="A61" s="24">
        <v>46</v>
      </c>
      <c r="B61" s="25" t="str">
        <f>'[1]План 2022'!$B56</f>
        <v>ООО "Жемчужина Камчатки"</v>
      </c>
      <c r="C61" s="79">
        <f>'[1]План 2022'!$E56</f>
        <v>0</v>
      </c>
      <c r="D61" s="91">
        <f>'[1]План 2022'!$F56</f>
        <v>0</v>
      </c>
      <c r="E61" s="48">
        <f>'[2]СВОД по МО'!$EE$61</f>
        <v>0</v>
      </c>
      <c r="F61" s="48">
        <f>'[2]СВОД по МО'!$EF$61</f>
        <v>0</v>
      </c>
      <c r="G61" s="79">
        <f>'[3]План 2022'!$E56</f>
        <v>0</v>
      </c>
      <c r="H61" s="91">
        <f>'[3]План 2022'!$F56</f>
        <v>0</v>
      </c>
      <c r="I61" s="91">
        <f>'[3]План 2022'!$G56</f>
        <v>0</v>
      </c>
      <c r="J61" s="55">
        <f t="shared" si="19"/>
        <v>0</v>
      </c>
      <c r="K61" s="87">
        <f t="shared" si="20"/>
        <v>0</v>
      </c>
      <c r="L61" s="6"/>
      <c r="M61" s="42"/>
      <c r="N61" s="6">
        <f t="shared" si="14"/>
        <v>0</v>
      </c>
      <c r="O61" s="42"/>
      <c r="P61" s="6"/>
      <c r="Q61" s="93"/>
      <c r="R61" s="198">
        <f>'[1]План 2022'!$J56</f>
        <v>0</v>
      </c>
      <c r="S61" s="197">
        <f>'[1]План 2022'!$K56</f>
        <v>0</v>
      </c>
      <c r="T61" s="197">
        <f>'[1]План 2022'!$M56</f>
        <v>0</v>
      </c>
      <c r="U61" s="170"/>
      <c r="V61" s="48">
        <f>'[2]СВОД по МО'!$EM$61</f>
        <v>0</v>
      </c>
      <c r="W61" s="201">
        <f>'[2]СВОД по МО'!$EN$61</f>
        <v>0</v>
      </c>
      <c r="X61" s="48">
        <f>'[2]СВОД по МО'!$ER$61</f>
        <v>0</v>
      </c>
      <c r="Y61" s="201">
        <f>'[2]СВОД по МО'!$EU$61</f>
        <v>0</v>
      </c>
      <c r="Z61" s="169">
        <f>'[3]План 2022'!$J56</f>
        <v>0</v>
      </c>
      <c r="AA61" s="91">
        <f>'[3]План 2022'!$K56</f>
        <v>0</v>
      </c>
      <c r="AB61" s="91">
        <f>'[3]План 2022'!$M56</f>
        <v>0</v>
      </c>
      <c r="AC61" s="170"/>
      <c r="AD61" s="174">
        <f t="shared" si="17"/>
        <v>0</v>
      </c>
      <c r="AE61" s="173">
        <f t="shared" si="15"/>
        <v>0</v>
      </c>
      <c r="AF61" s="174">
        <f t="shared" si="16"/>
        <v>0</v>
      </c>
      <c r="AG61" s="158">
        <f t="shared" si="18"/>
        <v>0</v>
      </c>
      <c r="AH61" s="6"/>
      <c r="AI61" s="93"/>
      <c r="AJ61" s="168">
        <f t="shared" si="12"/>
        <v>0</v>
      </c>
      <c r="AK61" s="42">
        <f t="shared" si="13"/>
        <v>0</v>
      </c>
      <c r="AL61" s="6"/>
      <c r="AM61" s="93"/>
      <c r="AN61" s="168"/>
      <c r="AO61" s="42"/>
      <c r="AP61" s="42"/>
      <c r="AQ61" s="93"/>
      <c r="AR61" s="168"/>
      <c r="AS61" s="93"/>
      <c r="AT61" s="169">
        <f>'[1]План 2022'!$O56</f>
        <v>0</v>
      </c>
      <c r="AU61" s="91">
        <f>'[1]План 2022'!$P56</f>
        <v>0</v>
      </c>
      <c r="AV61" s="48">
        <f>'[2]СВОД по МО'!$EX$61</f>
        <v>0</v>
      </c>
      <c r="AW61" s="48">
        <f>'[2]СВОД по МО'!$FA$61</f>
        <v>0</v>
      </c>
      <c r="AX61" s="79">
        <f>'[3]План 2022'!$O56</f>
        <v>0</v>
      </c>
      <c r="AY61" s="91">
        <f>'[3]План 2022'!$P56</f>
        <v>0</v>
      </c>
      <c r="AZ61" s="5">
        <f t="shared" si="21"/>
        <v>0</v>
      </c>
      <c r="BA61" s="87">
        <f t="shared" si="22"/>
        <v>0</v>
      </c>
      <c r="BB61" s="6"/>
      <c r="BC61" s="42"/>
      <c r="BD61" s="42"/>
      <c r="BE61" s="42"/>
      <c r="BF61" s="6"/>
      <c r="BG61" s="94"/>
      <c r="BH61" s="6"/>
      <c r="BI61" s="42"/>
      <c r="BJ61" s="169">
        <f>'[1]План 2022'!$Q56</f>
        <v>0</v>
      </c>
      <c r="BK61" s="91">
        <f>'[1]План 2022'!$R56+'[1]План 2022'!$V56</f>
        <v>0</v>
      </c>
      <c r="BL61" s="48">
        <f>'[2]СВОД по МО'!$FG$61</f>
        <v>0</v>
      </c>
      <c r="BM61" s="48">
        <f>'[2]СВОД по МО'!$FJ$61+CC61</f>
        <v>0</v>
      </c>
      <c r="BN61" s="79">
        <f>'[3]План 2022'!$Q56</f>
        <v>0</v>
      </c>
      <c r="BO61" s="91">
        <f>'[3]План 2022'!$R56+'[3]План 2022'!$V56</f>
        <v>0</v>
      </c>
      <c r="BP61" s="5">
        <f t="shared" si="23"/>
        <v>0</v>
      </c>
      <c r="BQ61" s="87">
        <f t="shared" si="24"/>
        <v>0</v>
      </c>
      <c r="BR61" s="6"/>
      <c r="BS61" s="42"/>
      <c r="BT61" s="42"/>
      <c r="BU61" s="42"/>
      <c r="BV61" s="6"/>
      <c r="BW61" s="42"/>
      <c r="BX61" s="6"/>
      <c r="BY61" s="93"/>
      <c r="BZ61" s="169">
        <f>'[1]План 2022'!$U56</f>
        <v>0</v>
      </c>
      <c r="CA61" s="91">
        <f>'[1]План 2022'!$V56</f>
        <v>0</v>
      </c>
      <c r="CB61" s="48">
        <f>'[2]СВОД по МО'!$FR$61</f>
        <v>0</v>
      </c>
      <c r="CC61" s="48">
        <f>'[2]СВОД по МО'!$FU$61</f>
        <v>0</v>
      </c>
      <c r="CD61" s="79">
        <f>'[3]План 2022'!$U56</f>
        <v>0</v>
      </c>
      <c r="CE61" s="91">
        <f>'[3]План 2022'!$V56</f>
        <v>0</v>
      </c>
      <c r="CF61" s="5">
        <f t="shared" si="25"/>
        <v>0</v>
      </c>
      <c r="CG61" s="43">
        <f t="shared" si="26"/>
        <v>0</v>
      </c>
      <c r="CH61" s="6"/>
      <c r="CI61" s="94"/>
      <c r="CJ61" s="6"/>
      <c r="CK61" s="94"/>
      <c r="CL61" s="6"/>
      <c r="CM61" s="94"/>
    </row>
    <row r="62" spans="1:91" x14ac:dyDescent="0.25">
      <c r="A62" s="24">
        <v>47</v>
      </c>
      <c r="B62" s="25" t="str">
        <f>'[1]План 2022'!$B57</f>
        <v>М-Лайн</v>
      </c>
      <c r="C62" s="79">
        <f>'[1]План 2022'!$E57</f>
        <v>0</v>
      </c>
      <c r="D62" s="91">
        <f>'[1]План 2022'!$F57</f>
        <v>0</v>
      </c>
      <c r="E62" s="48">
        <f>'[2]СВОД по МО'!$EE$64</f>
        <v>0</v>
      </c>
      <c r="F62" s="48">
        <f>'[2]СВОД по МО'!$EF$64</f>
        <v>0</v>
      </c>
      <c r="G62" s="79">
        <f>'[3]План 2022'!$E57</f>
        <v>0</v>
      </c>
      <c r="H62" s="91">
        <f>'[3]План 2022'!$F57</f>
        <v>0</v>
      </c>
      <c r="I62" s="91">
        <f>'[3]План 2022'!$G57</f>
        <v>0</v>
      </c>
      <c r="J62" s="55">
        <f t="shared" si="19"/>
        <v>0</v>
      </c>
      <c r="K62" s="87">
        <f t="shared" si="20"/>
        <v>0</v>
      </c>
      <c r="L62" s="6"/>
      <c r="M62" s="42"/>
      <c r="N62" s="6">
        <f t="shared" si="14"/>
        <v>0</v>
      </c>
      <c r="O62" s="42"/>
      <c r="P62" s="6"/>
      <c r="Q62" s="93"/>
      <c r="R62" s="198">
        <f>'[1]План 2022'!$J57</f>
        <v>0</v>
      </c>
      <c r="S62" s="197">
        <f>'[1]План 2022'!$K57</f>
        <v>0</v>
      </c>
      <c r="T62" s="197">
        <f>'[1]План 2022'!$M57</f>
        <v>0</v>
      </c>
      <c r="U62" s="170"/>
      <c r="V62" s="48">
        <f>'[2]СВОД по МО'!$EM$64</f>
        <v>0</v>
      </c>
      <c r="W62" s="201">
        <f>'[2]СВОД по МО'!$EN$64</f>
        <v>0</v>
      </c>
      <c r="X62" s="48">
        <f>'[2]СВОД по МО'!$ER$64</f>
        <v>0</v>
      </c>
      <c r="Y62" s="201">
        <f>'[2]СВОД по МО'!$EU$64</f>
        <v>0</v>
      </c>
      <c r="Z62" s="169">
        <f>'[3]План 2022'!$J57</f>
        <v>0</v>
      </c>
      <c r="AA62" s="91">
        <f>'[3]План 2022'!$K57</f>
        <v>0</v>
      </c>
      <c r="AB62" s="91">
        <f>'[3]План 2022'!$M57</f>
        <v>0</v>
      </c>
      <c r="AC62" s="170"/>
      <c r="AD62" s="174">
        <f t="shared" si="17"/>
        <v>0</v>
      </c>
      <c r="AE62" s="173">
        <f t="shared" si="15"/>
        <v>0</v>
      </c>
      <c r="AF62" s="174">
        <f t="shared" si="16"/>
        <v>0</v>
      </c>
      <c r="AG62" s="158">
        <f t="shared" si="18"/>
        <v>0</v>
      </c>
      <c r="AH62" s="6"/>
      <c r="AI62" s="93"/>
      <c r="AJ62" s="168">
        <f t="shared" si="12"/>
        <v>0</v>
      </c>
      <c r="AK62" s="42">
        <f t="shared" si="13"/>
        <v>0</v>
      </c>
      <c r="AL62" s="6"/>
      <c r="AM62" s="93"/>
      <c r="AN62" s="168"/>
      <c r="AO62" s="42"/>
      <c r="AP62" s="42"/>
      <c r="AQ62" s="93"/>
      <c r="AR62" s="168"/>
      <c r="AS62" s="93"/>
      <c r="AT62" s="169">
        <f>'[1]План 2022'!$O57</f>
        <v>0</v>
      </c>
      <c r="AU62" s="91">
        <f>'[1]План 2022'!$P57</f>
        <v>0</v>
      </c>
      <c r="AV62" s="48">
        <f>'[2]СВОД по МО'!$EX$64</f>
        <v>0</v>
      </c>
      <c r="AW62" s="48">
        <f>'[2]СВОД по МО'!$FA$64</f>
        <v>0</v>
      </c>
      <c r="AX62" s="79">
        <f>'[3]План 2022'!$O57</f>
        <v>0</v>
      </c>
      <c r="AY62" s="91">
        <f>'[3]План 2022'!$P57</f>
        <v>0</v>
      </c>
      <c r="AZ62" s="5">
        <f t="shared" si="21"/>
        <v>0</v>
      </c>
      <c r="BA62" s="87">
        <f t="shared" si="22"/>
        <v>0</v>
      </c>
      <c r="BB62" s="6"/>
      <c r="BC62" s="42"/>
      <c r="BD62" s="42"/>
      <c r="BE62" s="42"/>
      <c r="BF62" s="6"/>
      <c r="BG62" s="94"/>
      <c r="BH62" s="6"/>
      <c r="BI62" s="42"/>
      <c r="BJ62" s="169">
        <f>'[1]План 2022'!$Q57</f>
        <v>0</v>
      </c>
      <c r="BK62" s="91">
        <f>'[1]План 2022'!$R57+'[1]План 2022'!$V57</f>
        <v>0</v>
      </c>
      <c r="BL62" s="48">
        <f>'[2]СВОД по МО'!$FG$64</f>
        <v>0</v>
      </c>
      <c r="BM62" s="48">
        <f>'[2]СВОД по МО'!$FJ$64+CC62</f>
        <v>0</v>
      </c>
      <c r="BN62" s="79">
        <f>'[3]План 2022'!$Q57</f>
        <v>0</v>
      </c>
      <c r="BO62" s="91">
        <f>'[3]План 2022'!$R57+'[3]План 2022'!$V57</f>
        <v>0</v>
      </c>
      <c r="BP62" s="5">
        <f t="shared" si="23"/>
        <v>0</v>
      </c>
      <c r="BQ62" s="87">
        <f t="shared" si="24"/>
        <v>0</v>
      </c>
      <c r="BR62" s="6"/>
      <c r="BS62" s="42"/>
      <c r="BT62" s="42"/>
      <c r="BU62" s="42"/>
      <c r="BV62" s="6"/>
      <c r="BW62" s="42"/>
      <c r="BX62" s="6"/>
      <c r="BY62" s="93"/>
      <c r="BZ62" s="169">
        <f>'[1]План 2022'!$U57</f>
        <v>0</v>
      </c>
      <c r="CA62" s="91">
        <f>'[1]План 2022'!$V57</f>
        <v>0</v>
      </c>
      <c r="CB62" s="48">
        <f>'[2]СВОД по МО'!$FR$64</f>
        <v>0</v>
      </c>
      <c r="CC62" s="48">
        <f>'[2]СВОД по МО'!$FU$64</f>
        <v>0</v>
      </c>
      <c r="CD62" s="79">
        <f>'[3]План 2022'!$U57</f>
        <v>0</v>
      </c>
      <c r="CE62" s="91">
        <f>'[3]План 2022'!$V57</f>
        <v>0</v>
      </c>
      <c r="CF62" s="5">
        <f t="shared" si="25"/>
        <v>0</v>
      </c>
      <c r="CG62" s="43">
        <f t="shared" si="26"/>
        <v>0</v>
      </c>
      <c r="CH62" s="6"/>
      <c r="CI62" s="94"/>
      <c r="CJ62" s="6"/>
      <c r="CK62" s="94"/>
      <c r="CL62" s="6"/>
      <c r="CM62" s="94"/>
    </row>
    <row r="63" spans="1:91" x14ac:dyDescent="0.25">
      <c r="A63" s="24">
        <v>48</v>
      </c>
      <c r="B63" s="25" t="str">
        <f>'[1]План 2022'!$B58</f>
        <v>ИМПУЛЬС</v>
      </c>
      <c r="C63" s="79">
        <f>'[1]План 2022'!$E58</f>
        <v>0</v>
      </c>
      <c r="D63" s="91">
        <f>'[1]План 2022'!$F58</f>
        <v>0</v>
      </c>
      <c r="E63" s="48">
        <f>'[2]СВОД по МО'!$EE$59</f>
        <v>0</v>
      </c>
      <c r="F63" s="48">
        <f>'[2]СВОД по МО'!$EF$59</f>
        <v>0</v>
      </c>
      <c r="G63" s="79">
        <f>'[3]План 2022'!$E58</f>
        <v>0</v>
      </c>
      <c r="H63" s="91">
        <f>'[3]План 2022'!$F58</f>
        <v>0</v>
      </c>
      <c r="I63" s="91">
        <f>'[3]План 2022'!$G58</f>
        <v>0</v>
      </c>
      <c r="J63" s="55">
        <f t="shared" si="19"/>
        <v>0</v>
      </c>
      <c r="K63" s="87">
        <f t="shared" si="20"/>
        <v>0</v>
      </c>
      <c r="L63" s="6"/>
      <c r="M63" s="42"/>
      <c r="N63" s="6">
        <f t="shared" si="14"/>
        <v>0</v>
      </c>
      <c r="O63" s="42"/>
      <c r="P63" s="6"/>
      <c r="Q63" s="93"/>
      <c r="R63" s="198">
        <f>'[1]План 2022'!$J58</f>
        <v>0</v>
      </c>
      <c r="S63" s="197">
        <f>'[1]План 2022'!$K58</f>
        <v>0</v>
      </c>
      <c r="T63" s="197">
        <f>'[1]План 2022'!$M58</f>
        <v>0</v>
      </c>
      <c r="U63" s="170"/>
      <c r="V63" s="48">
        <f>'[2]СВОД по МО'!$EM$59</f>
        <v>0</v>
      </c>
      <c r="W63" s="201">
        <f>'[2]СВОД по МО'!$EN$59</f>
        <v>0</v>
      </c>
      <c r="X63" s="48">
        <f>'[2]СВОД по МО'!$ER$59</f>
        <v>0</v>
      </c>
      <c r="Y63" s="201">
        <f>'[2]СВОД по МО'!$EU$59</f>
        <v>0</v>
      </c>
      <c r="Z63" s="169">
        <f>'[3]План 2022'!$J58</f>
        <v>0</v>
      </c>
      <c r="AA63" s="91">
        <f>'[3]План 2022'!$K58</f>
        <v>0</v>
      </c>
      <c r="AB63" s="91">
        <f>'[3]План 2022'!$M58</f>
        <v>0</v>
      </c>
      <c r="AC63" s="170"/>
      <c r="AD63" s="174">
        <f t="shared" si="17"/>
        <v>0</v>
      </c>
      <c r="AE63" s="173">
        <f t="shared" si="15"/>
        <v>0</v>
      </c>
      <c r="AF63" s="174">
        <f t="shared" si="16"/>
        <v>0</v>
      </c>
      <c r="AG63" s="158">
        <f t="shared" si="18"/>
        <v>0</v>
      </c>
      <c r="AH63" s="6"/>
      <c r="AI63" s="93"/>
      <c r="AJ63" s="168">
        <f t="shared" si="12"/>
        <v>0</v>
      </c>
      <c r="AK63" s="42">
        <f t="shared" si="13"/>
        <v>0</v>
      </c>
      <c r="AL63" s="6"/>
      <c r="AM63" s="93"/>
      <c r="AN63" s="168"/>
      <c r="AO63" s="42"/>
      <c r="AP63" s="42"/>
      <c r="AQ63" s="93"/>
      <c r="AR63" s="168"/>
      <c r="AS63" s="93"/>
      <c r="AT63" s="169">
        <f>'[1]План 2022'!$O58</f>
        <v>0</v>
      </c>
      <c r="AU63" s="91">
        <f>'[1]План 2022'!$P58</f>
        <v>0</v>
      </c>
      <c r="AV63" s="48">
        <f>'[2]СВОД по МО'!$EX$59</f>
        <v>0</v>
      </c>
      <c r="AW63" s="48">
        <f>'[2]СВОД по МО'!$FA$59</f>
        <v>0</v>
      </c>
      <c r="AX63" s="79">
        <f>'[3]План 2022'!$O58</f>
        <v>0</v>
      </c>
      <c r="AY63" s="91">
        <f>'[3]План 2022'!$P58</f>
        <v>0</v>
      </c>
      <c r="AZ63" s="5">
        <f t="shared" si="21"/>
        <v>0</v>
      </c>
      <c r="BA63" s="87">
        <f t="shared" si="22"/>
        <v>0</v>
      </c>
      <c r="BB63" s="6"/>
      <c r="BC63" s="42"/>
      <c r="BD63" s="42"/>
      <c r="BE63" s="42"/>
      <c r="BF63" s="6"/>
      <c r="BG63" s="94"/>
      <c r="BH63" s="6"/>
      <c r="BI63" s="42"/>
      <c r="BJ63" s="169">
        <f>'[1]План 2022'!$Q58</f>
        <v>0</v>
      </c>
      <c r="BK63" s="91">
        <f>'[1]План 2022'!$R58+'[1]План 2022'!$V58</f>
        <v>16544.080000000002</v>
      </c>
      <c r="BL63" s="48">
        <f>'[2]СВОД по МО'!$FG$59</f>
        <v>0</v>
      </c>
      <c r="BM63" s="48">
        <f>'[2]СВОД по МО'!$FJ$59+CC63</f>
        <v>12124.28845</v>
      </c>
      <c r="BN63" s="79">
        <f>'[3]План 2022'!$Q58</f>
        <v>0</v>
      </c>
      <c r="BO63" s="91">
        <f>'[3]План 2022'!$R58+'[3]План 2022'!$V58</f>
        <v>16544.080000000002</v>
      </c>
      <c r="BP63" s="5">
        <f t="shared" si="23"/>
        <v>0</v>
      </c>
      <c r="BQ63" s="87">
        <f t="shared" si="24"/>
        <v>0</v>
      </c>
      <c r="BR63" s="6"/>
      <c r="BS63" s="42"/>
      <c r="BT63" s="42"/>
      <c r="BU63" s="42"/>
      <c r="BV63" s="6"/>
      <c r="BW63" s="42"/>
      <c r="BX63" s="6"/>
      <c r="BY63" s="93"/>
      <c r="BZ63" s="169">
        <f>'[1]План 2022'!$U58</f>
        <v>1882</v>
      </c>
      <c r="CA63" s="91">
        <f>'[1]План 2022'!$V58</f>
        <v>16544.078580000001</v>
      </c>
      <c r="CB63" s="48">
        <f>'[2]СВОД по МО'!$FR$59</f>
        <v>1507</v>
      </c>
      <c r="CC63" s="48">
        <f>'[2]СВОД по МО'!$FU$59</f>
        <v>12124.28845</v>
      </c>
      <c r="CD63" s="79">
        <f>'[3]План 2022'!$U58</f>
        <v>1882</v>
      </c>
      <c r="CE63" s="91">
        <f>'[3]План 2022'!$V58</f>
        <v>16544.078580000001</v>
      </c>
      <c r="CF63" s="5">
        <f t="shared" si="25"/>
        <v>0</v>
      </c>
      <c r="CG63" s="43">
        <f t="shared" si="26"/>
        <v>0</v>
      </c>
      <c r="CH63" s="6"/>
      <c r="CI63" s="94"/>
      <c r="CJ63" s="6"/>
      <c r="CK63" s="94"/>
      <c r="CL63" s="6"/>
      <c r="CM63" s="94"/>
    </row>
    <row r="64" spans="1:91" x14ac:dyDescent="0.25">
      <c r="A64" s="24">
        <v>49</v>
      </c>
      <c r="B64" s="25" t="str">
        <f>'[1]План 2022'!$B59</f>
        <v>Нефросовет</v>
      </c>
      <c r="C64" s="79">
        <f>'[1]План 2022'!$E59</f>
        <v>0</v>
      </c>
      <c r="D64" s="91">
        <f>'[1]План 2022'!$F59</f>
        <v>0</v>
      </c>
      <c r="E64" s="48">
        <f>'[2]СВОД по МО'!$EE$65</f>
        <v>0</v>
      </c>
      <c r="F64" s="48">
        <f>'[2]СВОД по МО'!$EF$65</f>
        <v>0</v>
      </c>
      <c r="G64" s="79">
        <f>'[3]План 2022'!$E59</f>
        <v>0</v>
      </c>
      <c r="H64" s="91">
        <f>'[3]План 2022'!$F59</f>
        <v>0</v>
      </c>
      <c r="I64" s="91">
        <f>'[3]План 2022'!$G59</f>
        <v>0</v>
      </c>
      <c r="J64" s="55"/>
      <c r="K64" s="87"/>
      <c r="L64" s="6"/>
      <c r="M64" s="42"/>
      <c r="N64" s="6">
        <f t="shared" si="14"/>
        <v>0</v>
      </c>
      <c r="O64" s="42"/>
      <c r="P64" s="6"/>
      <c r="Q64" s="93"/>
      <c r="R64" s="198">
        <f>'[1]План 2022'!$J59</f>
        <v>0</v>
      </c>
      <c r="S64" s="197">
        <f>'[1]План 2022'!$K59</f>
        <v>0</v>
      </c>
      <c r="T64" s="197">
        <f>'[1]План 2022'!$M59</f>
        <v>0</v>
      </c>
      <c r="U64" s="170"/>
      <c r="V64" s="48">
        <f>'[2]СВОД по МО'!$EM$65</f>
        <v>0</v>
      </c>
      <c r="W64" s="201">
        <f>'[2]СВОД по МО'!$EN$65</f>
        <v>0</v>
      </c>
      <c r="X64" s="48">
        <f>'[2]СВОД по МО'!$ER$65</f>
        <v>0</v>
      </c>
      <c r="Y64" s="201">
        <f>'[2]СВОД по МО'!$EU$65</f>
        <v>0</v>
      </c>
      <c r="Z64" s="169">
        <f>'[3]План 2022'!$J59</f>
        <v>0</v>
      </c>
      <c r="AA64" s="91">
        <f>'[3]План 2022'!$K59</f>
        <v>0</v>
      </c>
      <c r="AB64" s="91">
        <f>'[3]План 2022'!$M59</f>
        <v>0</v>
      </c>
      <c r="AC64" s="170"/>
      <c r="AD64" s="174"/>
      <c r="AE64" s="173"/>
      <c r="AF64" s="174"/>
      <c r="AG64" s="158"/>
      <c r="AH64" s="6"/>
      <c r="AI64" s="93"/>
      <c r="AJ64" s="168">
        <f t="shared" si="12"/>
        <v>0</v>
      </c>
      <c r="AK64" s="42">
        <f t="shared" si="13"/>
        <v>0</v>
      </c>
      <c r="AL64" s="6"/>
      <c r="AM64" s="93"/>
      <c r="AN64" s="168"/>
      <c r="AO64" s="42"/>
      <c r="AP64" s="42"/>
      <c r="AQ64" s="93"/>
      <c r="AR64" s="168"/>
      <c r="AS64" s="93"/>
      <c r="AT64" s="169">
        <f>'[1]План 2022'!$O59</f>
        <v>0</v>
      </c>
      <c r="AU64" s="91">
        <f>'[1]План 2022'!$P59</f>
        <v>0</v>
      </c>
      <c r="AV64" s="48">
        <f>'[2]СВОД по МО'!$EX$65</f>
        <v>0</v>
      </c>
      <c r="AW64" s="48">
        <f>'[2]СВОД по МО'!$FA$65</f>
        <v>0</v>
      </c>
      <c r="AX64" s="79">
        <f>'[3]План 2022'!$O59</f>
        <v>0</v>
      </c>
      <c r="AY64" s="91">
        <f>'[3]План 2022'!$P59</f>
        <v>0</v>
      </c>
      <c r="AZ64" s="5">
        <f t="shared" ref="AZ64:AZ73" si="27">AX64-AT64</f>
        <v>0</v>
      </c>
      <c r="BA64" s="87">
        <f t="shared" ref="BA64:BA73" si="28">AY64-AU64</f>
        <v>0</v>
      </c>
      <c r="BB64" s="6"/>
      <c r="BC64" s="42"/>
      <c r="BD64" s="42"/>
      <c r="BE64" s="42"/>
      <c r="BF64" s="6"/>
      <c r="BG64" s="94"/>
      <c r="BH64" s="6"/>
      <c r="BI64" s="42"/>
      <c r="BJ64" s="169">
        <f>'[1]План 2022'!$Q59</f>
        <v>0</v>
      </c>
      <c r="BK64" s="91">
        <f>'[1]План 2022'!$R59+'[1]План 2022'!$V59</f>
        <v>0</v>
      </c>
      <c r="BL64" s="48">
        <f>'[2]СВОД по МО'!$FG$65</f>
        <v>0</v>
      </c>
      <c r="BM64" s="48">
        <f>'[2]СВОД по МО'!$FJ$65+CC64</f>
        <v>0</v>
      </c>
      <c r="BN64" s="79">
        <f>'[3]План 2022'!$Q59</f>
        <v>0</v>
      </c>
      <c r="BO64" s="91">
        <f>'[3]План 2022'!$R59+'[3]План 2022'!$V59</f>
        <v>0</v>
      </c>
      <c r="BP64" s="5">
        <f t="shared" ref="BP64:BP73" si="29">BN64-BJ64</f>
        <v>0</v>
      </c>
      <c r="BQ64" s="87">
        <f t="shared" ref="BQ64:BQ73" si="30">BO64-BK64</f>
        <v>0</v>
      </c>
      <c r="BR64" s="6"/>
      <c r="BS64" s="42"/>
      <c r="BT64" s="42"/>
      <c r="BU64" s="42"/>
      <c r="BV64" s="6"/>
      <c r="BW64" s="42"/>
      <c r="BX64" s="6"/>
      <c r="BY64" s="93"/>
      <c r="BZ64" s="169">
        <f>'[1]План 2022'!$U59</f>
        <v>0</v>
      </c>
      <c r="CA64" s="91">
        <f>'[1]План 2022'!$V59</f>
        <v>0</v>
      </c>
      <c r="CB64" s="48">
        <f>'[2]СВОД по МО'!$FR$65</f>
        <v>0</v>
      </c>
      <c r="CC64" s="48">
        <f>'[2]СВОД по МО'!$FU$65</f>
        <v>0</v>
      </c>
      <c r="CD64" s="79">
        <f>'[3]План 2022'!$U59</f>
        <v>0</v>
      </c>
      <c r="CE64" s="91">
        <f>'[3]План 2022'!$V59</f>
        <v>0</v>
      </c>
      <c r="CF64" s="5"/>
      <c r="CG64" s="43"/>
      <c r="CH64" s="6"/>
      <c r="CI64" s="94"/>
      <c r="CJ64" s="6"/>
      <c r="CK64" s="94"/>
      <c r="CL64" s="6"/>
      <c r="CM64" s="94"/>
    </row>
    <row r="65" spans="1:91" x14ac:dyDescent="0.25">
      <c r="A65" s="24">
        <v>50</v>
      </c>
      <c r="B65" s="25" t="str">
        <f>'[1]План 2022'!$B60</f>
        <v>Тубдиспансер</v>
      </c>
      <c r="C65" s="79">
        <f>'[1]План 2022'!$E60</f>
        <v>0</v>
      </c>
      <c r="D65" s="91">
        <f>'[1]План 2022'!$F60</f>
        <v>0</v>
      </c>
      <c r="E65" s="48">
        <f>'[2]СВОД по МО'!$EE$66</f>
        <v>0</v>
      </c>
      <c r="F65" s="48">
        <f>'[2]СВОД по МО'!$EF$66</f>
        <v>0</v>
      </c>
      <c r="G65" s="79">
        <f>'[3]План 2022'!$E60</f>
        <v>0</v>
      </c>
      <c r="H65" s="91">
        <f>'[3]План 2022'!$F60</f>
        <v>0</v>
      </c>
      <c r="I65" s="91">
        <f>'[3]План 2022'!$G60</f>
        <v>0</v>
      </c>
      <c r="J65" s="55">
        <f>G65-C65</f>
        <v>0</v>
      </c>
      <c r="K65" s="87">
        <f>H65-D65</f>
        <v>0</v>
      </c>
      <c r="L65" s="6"/>
      <c r="M65" s="42"/>
      <c r="N65" s="6">
        <f t="shared" si="14"/>
        <v>0</v>
      </c>
      <c r="O65" s="42"/>
      <c r="P65" s="6"/>
      <c r="Q65" s="93"/>
      <c r="R65" s="198">
        <f>'[1]План 2022'!$J60</f>
        <v>0</v>
      </c>
      <c r="S65" s="197">
        <f>'[1]План 2022'!$K60</f>
        <v>0</v>
      </c>
      <c r="T65" s="197">
        <f>'[1]План 2022'!$M60</f>
        <v>0</v>
      </c>
      <c r="U65" s="170"/>
      <c r="V65" s="48">
        <f>'[2]СВОД по МО'!$EM$66</f>
        <v>0</v>
      </c>
      <c r="W65" s="201">
        <f>'[2]СВОД по МО'!$EN$66</f>
        <v>0</v>
      </c>
      <c r="X65" s="48">
        <f>'[2]СВОД по МО'!$ER$66</f>
        <v>0</v>
      </c>
      <c r="Y65" s="201">
        <f>'[2]СВОД по МО'!$EU$66</f>
        <v>0</v>
      </c>
      <c r="Z65" s="169">
        <f>'[3]План 2022'!$J60</f>
        <v>0</v>
      </c>
      <c r="AA65" s="91">
        <f>'[3]План 2022'!$K60</f>
        <v>0</v>
      </c>
      <c r="AB65" s="91">
        <f>'[3]План 2022'!$M60</f>
        <v>0</v>
      </c>
      <c r="AC65" s="170"/>
      <c r="AD65" s="174">
        <f>Z65-R65</f>
        <v>0</v>
      </c>
      <c r="AE65" s="173">
        <f>AA65-S65</f>
        <v>0</v>
      </c>
      <c r="AF65" s="174">
        <f>AB65-T65</f>
        <v>0</v>
      </c>
      <c r="AG65" s="158">
        <f>AC65-U65</f>
        <v>0</v>
      </c>
      <c r="AH65" s="6"/>
      <c r="AI65" s="93"/>
      <c r="AJ65" s="168">
        <f t="shared" si="12"/>
        <v>0</v>
      </c>
      <c r="AK65" s="42">
        <f t="shared" si="13"/>
        <v>0</v>
      </c>
      <c r="AL65" s="6"/>
      <c r="AM65" s="93"/>
      <c r="AN65" s="168"/>
      <c r="AO65" s="42"/>
      <c r="AP65" s="42"/>
      <c r="AQ65" s="93"/>
      <c r="AR65" s="168"/>
      <c r="AS65" s="93"/>
      <c r="AT65" s="169">
        <f>'[1]План 2022'!$O60</f>
        <v>0</v>
      </c>
      <c r="AU65" s="91">
        <f>'[1]План 2022'!$P60</f>
        <v>0</v>
      </c>
      <c r="AV65" s="48">
        <f>'[2]СВОД по МО'!$EX$66</f>
        <v>0</v>
      </c>
      <c r="AW65" s="48">
        <f>'[2]СВОД по МО'!$FA$66</f>
        <v>0</v>
      </c>
      <c r="AX65" s="79">
        <f>'[3]План 2022'!$O60</f>
        <v>0</v>
      </c>
      <c r="AY65" s="91">
        <f>'[3]План 2022'!$P60</f>
        <v>0</v>
      </c>
      <c r="AZ65" s="5">
        <f t="shared" si="27"/>
        <v>0</v>
      </c>
      <c r="BA65" s="87">
        <f t="shared" si="28"/>
        <v>0</v>
      </c>
      <c r="BB65" s="6"/>
      <c r="BC65" s="42"/>
      <c r="BD65" s="42"/>
      <c r="BE65" s="42"/>
      <c r="BF65" s="6"/>
      <c r="BG65" s="94"/>
      <c r="BH65" s="6"/>
      <c r="BI65" s="42"/>
      <c r="BJ65" s="169">
        <f>'[1]План 2022'!$Q60</f>
        <v>0</v>
      </c>
      <c r="BK65" s="91">
        <f>'[1]План 2022'!$R60+'[1]План 2022'!$V60</f>
        <v>29256.320000000003</v>
      </c>
      <c r="BL65" s="48">
        <f>'[2]СВОД по МО'!$FG$66</f>
        <v>0</v>
      </c>
      <c r="BM65" s="48">
        <f>'[2]СВОД по МО'!$FJ$66+CC65</f>
        <v>11160.220790000001</v>
      </c>
      <c r="BN65" s="79">
        <f>'[3]План 2022'!$Q60</f>
        <v>0</v>
      </c>
      <c r="BO65" s="91">
        <f>'[3]План 2022'!$R60+'[3]План 2022'!$V60</f>
        <v>23737.520000000004</v>
      </c>
      <c r="BP65" s="5">
        <f t="shared" si="29"/>
        <v>0</v>
      </c>
      <c r="BQ65" s="87">
        <f>BO65-BK65</f>
        <v>-5518.7999999999993</v>
      </c>
      <c r="BR65" s="6"/>
      <c r="BS65" s="42"/>
      <c r="BT65" s="42"/>
      <c r="BU65" s="42"/>
      <c r="BV65" s="6"/>
      <c r="BW65" s="42"/>
      <c r="BX65" s="6"/>
      <c r="BY65" s="93"/>
      <c r="BZ65" s="169">
        <f>'[1]План 2022'!$U60</f>
        <v>5470</v>
      </c>
      <c r="CA65" s="91">
        <f>'[1]План 2022'!$V60</f>
        <v>29256.320000000003</v>
      </c>
      <c r="CB65" s="48">
        <f>'[2]СВОД по МО'!$FR$66</f>
        <v>2757</v>
      </c>
      <c r="CC65" s="48">
        <f>'[2]СВОД по МО'!$FU$66</f>
        <v>11160.220790000001</v>
      </c>
      <c r="CD65" s="79">
        <f>'[3]План 2022'!$U60</f>
        <v>4295</v>
      </c>
      <c r="CE65" s="91">
        <f>'[3]План 2022'!$V60</f>
        <v>23737.520000000004</v>
      </c>
      <c r="CF65" s="5">
        <f>CD65-BZ65</f>
        <v>-1175</v>
      </c>
      <c r="CG65" s="43">
        <f>CE65-CA65</f>
        <v>-5518.7999999999993</v>
      </c>
      <c r="CH65" s="6">
        <f>-450-1325</f>
        <v>-1775</v>
      </c>
      <c r="CI65" s="94">
        <f>-2862.49-5528.07</f>
        <v>-8390.56</v>
      </c>
      <c r="CJ65" s="6"/>
      <c r="CK65" s="94"/>
      <c r="CL65" s="6"/>
      <c r="CM65" s="94"/>
    </row>
    <row r="66" spans="1:91" x14ac:dyDescent="0.25">
      <c r="A66" s="24">
        <v>51</v>
      </c>
      <c r="B66" s="25" t="str">
        <f>'[1]План 2022'!$B61</f>
        <v>ООО "Юнилаб-Хабаровск"</v>
      </c>
      <c r="C66" s="79">
        <f>'[1]План 2022'!$E61</f>
        <v>0</v>
      </c>
      <c r="D66" s="91">
        <f>'[1]План 2022'!$F61</f>
        <v>0</v>
      </c>
      <c r="E66" s="48">
        <f>'[2]СВОД по МО'!$EE$67</f>
        <v>0</v>
      </c>
      <c r="F66" s="48">
        <f>'[2]СВОД по МО'!$EF$67</f>
        <v>0</v>
      </c>
      <c r="G66" s="79">
        <f>'[3]План 2022'!$E61</f>
        <v>0</v>
      </c>
      <c r="H66" s="91">
        <f>'[3]План 2022'!$F61</f>
        <v>0</v>
      </c>
      <c r="I66" s="91">
        <f>'[3]План 2022'!$G61</f>
        <v>0</v>
      </c>
      <c r="J66" s="55"/>
      <c r="K66" s="87"/>
      <c r="L66" s="6"/>
      <c r="M66" s="42"/>
      <c r="N66" s="6"/>
      <c r="O66" s="42"/>
      <c r="P66" s="6"/>
      <c r="Q66" s="93"/>
      <c r="R66" s="198">
        <f>'[1]План 2022'!$J61</f>
        <v>0</v>
      </c>
      <c r="S66" s="197">
        <f>'[1]План 2022'!$K61</f>
        <v>0</v>
      </c>
      <c r="T66" s="197">
        <f>'[1]План 2022'!$M61</f>
        <v>0</v>
      </c>
      <c r="U66" s="170"/>
      <c r="V66" s="48">
        <f>'[2]СВОД по МО'!$EM$67</f>
        <v>0</v>
      </c>
      <c r="W66" s="201">
        <f>'[2]СВОД по МО'!$EN$67</f>
        <v>0</v>
      </c>
      <c r="X66" s="48">
        <f>'[2]СВОД по МО'!$ER$67</f>
        <v>0</v>
      </c>
      <c r="Y66" s="201">
        <f>'[2]СВОД по МО'!$EU$67</f>
        <v>0</v>
      </c>
      <c r="Z66" s="169">
        <f>'[3]План 2022'!$J61</f>
        <v>0</v>
      </c>
      <c r="AA66" s="91">
        <f>'[3]План 2022'!$K61</f>
        <v>0</v>
      </c>
      <c r="AB66" s="91">
        <f>'[3]План 2022'!$M61</f>
        <v>0</v>
      </c>
      <c r="AC66" s="170"/>
      <c r="AD66" s="174">
        <f t="shared" ref="AD66:AD73" si="31">Z66-R66</f>
        <v>0</v>
      </c>
      <c r="AE66" s="173">
        <f t="shared" ref="AE66:AE73" si="32">AA66-S66</f>
        <v>0</v>
      </c>
      <c r="AF66" s="174">
        <f t="shared" ref="AF66:AF73" si="33">AB66-T66</f>
        <v>0</v>
      </c>
      <c r="AG66" s="158">
        <f t="shared" ref="AG66:AG73" si="34">AC66-U66</f>
        <v>0</v>
      </c>
      <c r="AH66" s="6"/>
      <c r="AI66" s="93"/>
      <c r="AJ66" s="168"/>
      <c r="AK66" s="42"/>
      <c r="AL66" s="6"/>
      <c r="AM66" s="93"/>
      <c r="AN66" s="168"/>
      <c r="AO66" s="42"/>
      <c r="AP66" s="42"/>
      <c r="AQ66" s="93"/>
      <c r="AR66" s="168"/>
      <c r="AS66" s="93"/>
      <c r="AT66" s="169">
        <f>'[1]План 2022'!$O61</f>
        <v>0</v>
      </c>
      <c r="AU66" s="91">
        <f>'[1]План 2022'!$P61</f>
        <v>0</v>
      </c>
      <c r="AV66" s="48">
        <f>'[2]СВОД по МО'!$EX$67</f>
        <v>0</v>
      </c>
      <c r="AW66" s="48">
        <f>'[2]СВОД по МО'!$FA$67</f>
        <v>0</v>
      </c>
      <c r="AX66" s="79">
        <f>'[3]План 2022'!$O61</f>
        <v>0</v>
      </c>
      <c r="AY66" s="91">
        <f>'[3]План 2022'!$P61</f>
        <v>0</v>
      </c>
      <c r="AZ66" s="5">
        <f t="shared" si="27"/>
        <v>0</v>
      </c>
      <c r="BA66" s="87">
        <f t="shared" si="28"/>
        <v>0</v>
      </c>
      <c r="BB66" s="6"/>
      <c r="BC66" s="42"/>
      <c r="BD66" s="42"/>
      <c r="BE66" s="42"/>
      <c r="BF66" s="6"/>
      <c r="BG66" s="94"/>
      <c r="BH66" s="6"/>
      <c r="BI66" s="42"/>
      <c r="BJ66" s="169">
        <f>'[1]План 2022'!$Q61</f>
        <v>0</v>
      </c>
      <c r="BK66" s="91">
        <f>'[1]План 2022'!$R61+'[1]План 2022'!$V61</f>
        <v>75.010000000000005</v>
      </c>
      <c r="BL66" s="48">
        <f>'[2]СВОД по МО'!$FG$67</f>
        <v>0</v>
      </c>
      <c r="BM66" s="48">
        <f>'[2]СВОД по МО'!$FJ$67+CC66</f>
        <v>0</v>
      </c>
      <c r="BN66" s="79">
        <f>'[3]План 2022'!$Q61</f>
        <v>0</v>
      </c>
      <c r="BO66" s="91">
        <f>'[3]План 2022'!$R61+'[3]План 2022'!$V61</f>
        <v>75.010000000000005</v>
      </c>
      <c r="BP66" s="5">
        <f t="shared" si="29"/>
        <v>0</v>
      </c>
      <c r="BQ66" s="87">
        <f t="shared" si="30"/>
        <v>0</v>
      </c>
      <c r="BR66" s="6"/>
      <c r="BS66" s="42"/>
      <c r="BT66" s="42"/>
      <c r="BU66" s="42"/>
      <c r="BV66" s="6"/>
      <c r="BW66" s="42"/>
      <c r="BX66" s="6"/>
      <c r="BY66" s="93"/>
      <c r="BZ66" s="169">
        <f>'[1]План 2022'!$U61</f>
        <v>100</v>
      </c>
      <c r="CA66" s="91">
        <f>'[1]План 2022'!$V61</f>
        <v>75.004999999999995</v>
      </c>
      <c r="CB66" s="48">
        <f>'[2]СВОД по МО'!$FR$67</f>
        <v>0</v>
      </c>
      <c r="CC66" s="48">
        <f>'[2]СВОД по МО'!$FU$67</f>
        <v>0</v>
      </c>
      <c r="CD66" s="79">
        <f>'[3]План 2022'!$U61</f>
        <v>100</v>
      </c>
      <c r="CE66" s="91">
        <f>'[3]План 2022'!$V61</f>
        <v>75.004999999999995</v>
      </c>
      <c r="CF66" s="5"/>
      <c r="CG66" s="43"/>
      <c r="CH66" s="6"/>
      <c r="CI66" s="94"/>
      <c r="CJ66" s="6"/>
      <c r="CK66" s="94"/>
      <c r="CL66" s="6"/>
      <c r="CM66" s="94"/>
    </row>
    <row r="67" spans="1:91" x14ac:dyDescent="0.25">
      <c r="A67" s="24">
        <v>52</v>
      </c>
      <c r="B67" s="25" t="str">
        <f>'[1]План 2022'!$B62</f>
        <v>АО "Медицина"</v>
      </c>
      <c r="C67" s="79">
        <f>'[1]План 2022'!$E62</f>
        <v>0</v>
      </c>
      <c r="D67" s="91">
        <f>'[1]План 2022'!$F62</f>
        <v>0</v>
      </c>
      <c r="E67" s="48">
        <f>'[2]СВОД по МО'!$EE$68</f>
        <v>0</v>
      </c>
      <c r="F67" s="48">
        <f>'[2]СВОД по МО'!$EF$68</f>
        <v>0</v>
      </c>
      <c r="G67" s="79">
        <f>'[3]План 2022'!$E62</f>
        <v>0</v>
      </c>
      <c r="H67" s="91">
        <f>'[3]План 2022'!$F62</f>
        <v>0</v>
      </c>
      <c r="I67" s="91">
        <f>'[3]План 2022'!$G62</f>
        <v>0</v>
      </c>
      <c r="J67" s="55"/>
      <c r="K67" s="87"/>
      <c r="L67" s="6"/>
      <c r="M67" s="42"/>
      <c r="N67" s="6"/>
      <c r="O67" s="42"/>
      <c r="P67" s="6"/>
      <c r="Q67" s="93"/>
      <c r="R67" s="198">
        <f>'[1]План 2022'!$J62</f>
        <v>0</v>
      </c>
      <c r="S67" s="197">
        <f>'[1]План 2022'!$K62</f>
        <v>0</v>
      </c>
      <c r="T67" s="197">
        <f>'[1]План 2022'!$M62</f>
        <v>0</v>
      </c>
      <c r="U67" s="170"/>
      <c r="V67" s="48">
        <f>'[2]СВОД по МО'!$EM$68</f>
        <v>0</v>
      </c>
      <c r="W67" s="201">
        <f>'[2]СВОД по МО'!$EN$68</f>
        <v>0</v>
      </c>
      <c r="X67" s="48">
        <f>'[2]СВОД по МО'!$ER$68</f>
        <v>0</v>
      </c>
      <c r="Y67" s="201">
        <f>'[2]СВОД по МО'!$EU$68</f>
        <v>0</v>
      </c>
      <c r="Z67" s="169">
        <f>'[3]План 2022'!$J62</f>
        <v>0</v>
      </c>
      <c r="AA67" s="91">
        <f>'[3]План 2022'!$K62</f>
        <v>0</v>
      </c>
      <c r="AB67" s="91">
        <f>'[3]План 2022'!$M62</f>
        <v>0</v>
      </c>
      <c r="AC67" s="170"/>
      <c r="AD67" s="174">
        <f t="shared" si="31"/>
        <v>0</v>
      </c>
      <c r="AE67" s="173">
        <f t="shared" si="32"/>
        <v>0</v>
      </c>
      <c r="AF67" s="174">
        <f t="shared" si="33"/>
        <v>0</v>
      </c>
      <c r="AG67" s="158">
        <f t="shared" si="34"/>
        <v>0</v>
      </c>
      <c r="AH67" s="6"/>
      <c r="AI67" s="93"/>
      <c r="AJ67" s="168"/>
      <c r="AK67" s="42"/>
      <c r="AL67" s="6"/>
      <c r="AM67" s="93"/>
      <c r="AN67" s="168"/>
      <c r="AO67" s="42"/>
      <c r="AP67" s="42"/>
      <c r="AQ67" s="93"/>
      <c r="AR67" s="168"/>
      <c r="AS67" s="93"/>
      <c r="AT67" s="169">
        <f>'[1]План 2022'!$O62</f>
        <v>0</v>
      </c>
      <c r="AU67" s="91">
        <f>'[1]План 2022'!$P62</f>
        <v>0</v>
      </c>
      <c r="AV67" s="48">
        <f>'[2]СВОД по МО'!$EX$68</f>
        <v>0</v>
      </c>
      <c r="AW67" s="48">
        <f>'[2]СВОД по МО'!$FA$68</f>
        <v>0</v>
      </c>
      <c r="AX67" s="79">
        <f>'[3]План 2022'!$O62</f>
        <v>0</v>
      </c>
      <c r="AY67" s="91">
        <f>'[3]План 2022'!$P62</f>
        <v>0</v>
      </c>
      <c r="AZ67" s="5">
        <f t="shared" si="27"/>
        <v>0</v>
      </c>
      <c r="BA67" s="87">
        <f t="shared" si="28"/>
        <v>0</v>
      </c>
      <c r="BB67" s="6"/>
      <c r="BC67" s="42"/>
      <c r="BD67" s="42"/>
      <c r="BE67" s="42"/>
      <c r="BF67" s="6"/>
      <c r="BG67" s="94"/>
      <c r="BH67" s="6"/>
      <c r="BI67" s="42"/>
      <c r="BJ67" s="169">
        <f>'[1]План 2022'!$Q62</f>
        <v>0</v>
      </c>
      <c r="BK67" s="91">
        <f>'[1]План 2022'!$R62+'[1]План 2022'!$V62</f>
        <v>0</v>
      </c>
      <c r="BL67" s="48">
        <f>'[2]СВОД по МО'!$FG$68</f>
        <v>0</v>
      </c>
      <c r="BM67" s="48">
        <f>'[2]СВОД по МО'!$FJ$68+CC67</f>
        <v>0</v>
      </c>
      <c r="BN67" s="79">
        <f>'[3]План 2022'!$Q62</f>
        <v>0</v>
      </c>
      <c r="BO67" s="91">
        <f>'[3]План 2022'!$R62+'[3]План 2022'!$V62</f>
        <v>0</v>
      </c>
      <c r="BP67" s="5">
        <f t="shared" si="29"/>
        <v>0</v>
      </c>
      <c r="BQ67" s="87">
        <f t="shared" si="30"/>
        <v>0</v>
      </c>
      <c r="BR67" s="6"/>
      <c r="BS67" s="42"/>
      <c r="BT67" s="42"/>
      <c r="BU67" s="42"/>
      <c r="BV67" s="6"/>
      <c r="BW67" s="42"/>
      <c r="BX67" s="6"/>
      <c r="BY67" s="93"/>
      <c r="BZ67" s="169">
        <f>'[1]План 2022'!$U62</f>
        <v>0</v>
      </c>
      <c r="CA67" s="91">
        <f>'[1]План 2022'!$V62</f>
        <v>0</v>
      </c>
      <c r="CB67" s="48">
        <f>'[2]СВОД по МО'!$FR$68</f>
        <v>0</v>
      </c>
      <c r="CC67" s="48">
        <f>'[2]СВОД по МО'!$FU$68</f>
        <v>0</v>
      </c>
      <c r="CD67" s="79">
        <f>'[3]План 2022'!$U62</f>
        <v>0</v>
      </c>
      <c r="CE67" s="91">
        <f>'[3]План 2022'!$V62</f>
        <v>0</v>
      </c>
      <c r="CF67" s="5"/>
      <c r="CG67" s="43"/>
      <c r="CH67" s="6"/>
      <c r="CI67" s="94"/>
      <c r="CJ67" s="6"/>
      <c r="CK67" s="94"/>
      <c r="CL67" s="6"/>
      <c r="CM67" s="94"/>
    </row>
    <row r="68" spans="1:91" x14ac:dyDescent="0.25">
      <c r="A68" s="24">
        <v>53</v>
      </c>
      <c r="B68" s="25" t="str">
        <f>'[1]План 2022'!$B63</f>
        <v>ООО "НПФ "Хеликс"</v>
      </c>
      <c r="C68" s="79">
        <f>'[1]План 2022'!$E63</f>
        <v>0</v>
      </c>
      <c r="D68" s="91">
        <f>'[1]План 2022'!$F63</f>
        <v>0</v>
      </c>
      <c r="E68" s="48">
        <f>'[2]СВОД по МО'!$EE$71</f>
        <v>0</v>
      </c>
      <c r="F68" s="48">
        <f>'[2]СВОД по МО'!$EF$71</f>
        <v>0</v>
      </c>
      <c r="G68" s="79">
        <f>'[3]План 2022'!$E63</f>
        <v>0</v>
      </c>
      <c r="H68" s="91">
        <f>'[3]План 2022'!$F63</f>
        <v>0</v>
      </c>
      <c r="I68" s="91">
        <f>'[3]План 2022'!$G63</f>
        <v>0</v>
      </c>
      <c r="J68" s="55"/>
      <c r="K68" s="87"/>
      <c r="L68" s="6"/>
      <c r="M68" s="42"/>
      <c r="N68" s="6"/>
      <c r="O68" s="42"/>
      <c r="P68" s="6"/>
      <c r="Q68" s="93"/>
      <c r="R68" s="198">
        <f>'[1]План 2022'!$J63</f>
        <v>0</v>
      </c>
      <c r="S68" s="197">
        <f>'[1]План 2022'!$K63</f>
        <v>0</v>
      </c>
      <c r="T68" s="197">
        <f>'[1]План 2022'!$M63</f>
        <v>0</v>
      </c>
      <c r="U68" s="170"/>
      <c r="V68" s="48">
        <f>'[2]СВОД по МО'!$EM$71</f>
        <v>0</v>
      </c>
      <c r="W68" s="201">
        <f>'[2]СВОД по МО'!$EN$71</f>
        <v>0</v>
      </c>
      <c r="X68" s="48">
        <f>'[2]СВОД по МО'!$ER$71</f>
        <v>0</v>
      </c>
      <c r="Y68" s="201">
        <f>'[2]СВОД по МО'!$EU$71</f>
        <v>0</v>
      </c>
      <c r="Z68" s="169">
        <f>'[3]План 2022'!$J63</f>
        <v>0</v>
      </c>
      <c r="AA68" s="91">
        <f>'[3]План 2022'!$K63</f>
        <v>0</v>
      </c>
      <c r="AB68" s="91">
        <f>'[3]План 2022'!$M63</f>
        <v>0</v>
      </c>
      <c r="AC68" s="170"/>
      <c r="AD68" s="174">
        <f t="shared" si="31"/>
        <v>0</v>
      </c>
      <c r="AE68" s="173">
        <f t="shared" si="32"/>
        <v>0</v>
      </c>
      <c r="AF68" s="174">
        <f t="shared" si="33"/>
        <v>0</v>
      </c>
      <c r="AG68" s="158">
        <f t="shared" si="34"/>
        <v>0</v>
      </c>
      <c r="AH68" s="6"/>
      <c r="AI68" s="93"/>
      <c r="AJ68" s="168"/>
      <c r="AK68" s="42"/>
      <c r="AL68" s="6"/>
      <c r="AM68" s="93"/>
      <c r="AN68" s="168"/>
      <c r="AO68" s="42"/>
      <c r="AP68" s="42"/>
      <c r="AQ68" s="93"/>
      <c r="AR68" s="168"/>
      <c r="AS68" s="93"/>
      <c r="AT68" s="169">
        <f>'[1]План 2022'!$O63</f>
        <v>0</v>
      </c>
      <c r="AU68" s="91">
        <f>'[1]План 2022'!$P63</f>
        <v>0</v>
      </c>
      <c r="AV68" s="48">
        <f>'[2]СВОД по МО'!$EX$71</f>
        <v>0</v>
      </c>
      <c r="AW68" s="48">
        <f>'[2]СВОД по МО'!$FA$71</f>
        <v>0</v>
      </c>
      <c r="AX68" s="79">
        <f>'[3]План 2022'!$O63</f>
        <v>0</v>
      </c>
      <c r="AY68" s="91">
        <f>'[3]План 2022'!$P63</f>
        <v>0</v>
      </c>
      <c r="AZ68" s="5">
        <f t="shared" si="27"/>
        <v>0</v>
      </c>
      <c r="BA68" s="87">
        <f t="shared" si="28"/>
        <v>0</v>
      </c>
      <c r="BB68" s="6"/>
      <c r="BC68" s="42"/>
      <c r="BD68" s="42"/>
      <c r="BE68" s="42"/>
      <c r="BF68" s="6"/>
      <c r="BG68" s="94"/>
      <c r="BH68" s="6"/>
      <c r="BI68" s="42"/>
      <c r="BJ68" s="169">
        <f>'[1]План 2022'!$Q63</f>
        <v>0</v>
      </c>
      <c r="BK68" s="91">
        <f>'[1]План 2022'!$R63+'[1]План 2022'!$V63</f>
        <v>0</v>
      </c>
      <c r="BL68" s="48">
        <f>'[2]СВОД по МО'!$FG$71</f>
        <v>0</v>
      </c>
      <c r="BM68" s="48">
        <f>'[2]СВОД по МО'!$FJ$71+CC68</f>
        <v>0</v>
      </c>
      <c r="BN68" s="79">
        <f>'[3]План 2022'!$Q63</f>
        <v>0</v>
      </c>
      <c r="BO68" s="91">
        <f>'[3]План 2022'!$R63+'[3]План 2022'!$V63</f>
        <v>0</v>
      </c>
      <c r="BP68" s="5">
        <f t="shared" si="29"/>
        <v>0</v>
      </c>
      <c r="BQ68" s="87">
        <f t="shared" si="30"/>
        <v>0</v>
      </c>
      <c r="BR68" s="6"/>
      <c r="BS68" s="42"/>
      <c r="BT68" s="42"/>
      <c r="BU68" s="42"/>
      <c r="BV68" s="6"/>
      <c r="BW68" s="42"/>
      <c r="BX68" s="6"/>
      <c r="BY68" s="93"/>
      <c r="BZ68" s="169">
        <f>'[1]План 2022'!$U63</f>
        <v>0</v>
      </c>
      <c r="CA68" s="91">
        <f>'[1]План 2022'!$V63</f>
        <v>0</v>
      </c>
      <c r="CB68" s="48">
        <f>'[2]СВОД по МО'!$FR$71</f>
        <v>0</v>
      </c>
      <c r="CC68" s="48">
        <f>'[2]СВОД по МО'!$FU$71</f>
        <v>0</v>
      </c>
      <c r="CD68" s="79">
        <f>'[3]План 2022'!$U63</f>
        <v>0</v>
      </c>
      <c r="CE68" s="91">
        <f>'[3]План 2022'!$V63</f>
        <v>0</v>
      </c>
      <c r="CF68" s="5"/>
      <c r="CG68" s="43"/>
      <c r="CH68" s="6"/>
      <c r="CI68" s="94"/>
      <c r="CJ68" s="6"/>
      <c r="CK68" s="94"/>
      <c r="CL68" s="6"/>
      <c r="CM68" s="94"/>
    </row>
    <row r="69" spans="1:91" x14ac:dyDescent="0.25">
      <c r="A69" s="24">
        <v>54</v>
      </c>
      <c r="B69" s="25" t="str">
        <f>'[1]План 2022'!$B64</f>
        <v>ФГБОУ ВО Амурская ГМА Минздрава России</v>
      </c>
      <c r="C69" s="79">
        <f>'[1]План 2022'!$E64</f>
        <v>0</v>
      </c>
      <c r="D69" s="91">
        <f>'[1]План 2022'!$F64</f>
        <v>0</v>
      </c>
      <c r="E69" s="48">
        <f>'[2]СВОД по МО'!$EE$73</f>
        <v>0</v>
      </c>
      <c r="F69" s="48">
        <f>'[2]СВОД по МО'!$EF$73</f>
        <v>0</v>
      </c>
      <c r="G69" s="79">
        <f>'[3]План 2022'!$E64</f>
        <v>0</v>
      </c>
      <c r="H69" s="91">
        <f>'[3]План 2022'!$F64</f>
        <v>0</v>
      </c>
      <c r="I69" s="91">
        <f>'[3]План 2022'!$G64</f>
        <v>0</v>
      </c>
      <c r="J69" s="55"/>
      <c r="K69" s="87"/>
      <c r="L69" s="6"/>
      <c r="M69" s="42"/>
      <c r="N69" s="6"/>
      <c r="O69" s="42"/>
      <c r="P69" s="6"/>
      <c r="Q69" s="93"/>
      <c r="R69" s="198">
        <f>'[1]План 2022'!$J64</f>
        <v>0</v>
      </c>
      <c r="S69" s="197">
        <f>'[1]План 2022'!$K64</f>
        <v>0</v>
      </c>
      <c r="T69" s="197">
        <f>'[1]План 2022'!$M64</f>
        <v>0</v>
      </c>
      <c r="U69" s="170"/>
      <c r="V69" s="48">
        <f>'[2]СВОД по МО'!$EM$73</f>
        <v>0</v>
      </c>
      <c r="W69" s="201">
        <f>'[2]СВОД по МО'!$EN$73</f>
        <v>0</v>
      </c>
      <c r="X69" s="48">
        <f>'[2]СВОД по МО'!$ER$73</f>
        <v>0</v>
      </c>
      <c r="Y69" s="201">
        <f>'[2]СВОД по МО'!$EU$73</f>
        <v>0</v>
      </c>
      <c r="Z69" s="169">
        <f>'[3]План 2022'!$J64</f>
        <v>0</v>
      </c>
      <c r="AA69" s="91">
        <f>'[3]План 2022'!$K64</f>
        <v>0</v>
      </c>
      <c r="AB69" s="91">
        <f>'[3]План 2022'!$M64</f>
        <v>0</v>
      </c>
      <c r="AC69" s="170"/>
      <c r="AD69" s="174">
        <f t="shared" si="31"/>
        <v>0</v>
      </c>
      <c r="AE69" s="173">
        <f t="shared" si="32"/>
        <v>0</v>
      </c>
      <c r="AF69" s="174">
        <f t="shared" si="33"/>
        <v>0</v>
      </c>
      <c r="AG69" s="158">
        <f t="shared" si="34"/>
        <v>0</v>
      </c>
      <c r="AH69" s="6"/>
      <c r="AI69" s="93"/>
      <c r="AJ69" s="168"/>
      <c r="AK69" s="42"/>
      <c r="AL69" s="6"/>
      <c r="AM69" s="93"/>
      <c r="AN69" s="168"/>
      <c r="AO69" s="42"/>
      <c r="AP69" s="42"/>
      <c r="AQ69" s="93"/>
      <c r="AR69" s="168"/>
      <c r="AS69" s="93"/>
      <c r="AT69" s="169">
        <f>'[1]План 2022'!$O64</f>
        <v>0</v>
      </c>
      <c r="AU69" s="91">
        <f>'[1]План 2022'!$P64</f>
        <v>0</v>
      </c>
      <c r="AV69" s="48">
        <f>'[2]СВОД по МО'!$EX$73</f>
        <v>0</v>
      </c>
      <c r="AW69" s="48">
        <f>'[2]СВОД по МО'!$FA$73</f>
        <v>0</v>
      </c>
      <c r="AX69" s="79">
        <f>'[3]План 2022'!$O64</f>
        <v>0</v>
      </c>
      <c r="AY69" s="91">
        <f>'[3]План 2022'!$P64</f>
        <v>0</v>
      </c>
      <c r="AZ69" s="5">
        <f t="shared" si="27"/>
        <v>0</v>
      </c>
      <c r="BA69" s="87">
        <f t="shared" si="28"/>
        <v>0</v>
      </c>
      <c r="BB69" s="6"/>
      <c r="BC69" s="42"/>
      <c r="BD69" s="42"/>
      <c r="BE69" s="42"/>
      <c r="BF69" s="6"/>
      <c r="BG69" s="94"/>
      <c r="BH69" s="6"/>
      <c r="BI69" s="42"/>
      <c r="BJ69" s="169">
        <f>'[1]План 2022'!$Q64</f>
        <v>0</v>
      </c>
      <c r="BK69" s="91">
        <f>'[1]План 2022'!$R64+'[1]План 2022'!$V64</f>
        <v>0</v>
      </c>
      <c r="BL69" s="48">
        <f>'[2]СВОД по МО'!$FG$73</f>
        <v>0</v>
      </c>
      <c r="BM69" s="48">
        <f>'[2]СВОД по МО'!$FJ$73+CC69</f>
        <v>0</v>
      </c>
      <c r="BN69" s="79">
        <f>'[3]План 2022'!$Q64</f>
        <v>0</v>
      </c>
      <c r="BO69" s="91">
        <f>'[3]План 2022'!$R64+'[3]План 2022'!$V64</f>
        <v>0</v>
      </c>
      <c r="BP69" s="5">
        <f t="shared" si="29"/>
        <v>0</v>
      </c>
      <c r="BQ69" s="87">
        <f t="shared" si="30"/>
        <v>0</v>
      </c>
      <c r="BR69" s="6"/>
      <c r="BS69" s="42"/>
      <c r="BT69" s="42"/>
      <c r="BU69" s="42"/>
      <c r="BV69" s="6"/>
      <c r="BW69" s="42"/>
      <c r="BX69" s="6"/>
      <c r="BY69" s="93"/>
      <c r="BZ69" s="169">
        <f>'[1]План 2022'!$U64</f>
        <v>0</v>
      </c>
      <c r="CA69" s="91">
        <f>'[1]План 2022'!$V64</f>
        <v>0</v>
      </c>
      <c r="CB69" s="48">
        <f>'[2]СВОД по МО'!$FR$73</f>
        <v>0</v>
      </c>
      <c r="CC69" s="48">
        <f>'[2]СВОД по МО'!$FU$73</f>
        <v>0</v>
      </c>
      <c r="CD69" s="79">
        <f>'[3]План 2022'!$U64</f>
        <v>0</v>
      </c>
      <c r="CE69" s="91">
        <f>'[3]План 2022'!$V64</f>
        <v>0</v>
      </c>
      <c r="CF69" s="5"/>
      <c r="CG69" s="43"/>
      <c r="CH69" s="6"/>
      <c r="CI69" s="94"/>
      <c r="CJ69" s="6"/>
      <c r="CK69" s="94"/>
      <c r="CL69" s="6"/>
      <c r="CM69" s="94"/>
    </row>
    <row r="70" spans="1:91" x14ac:dyDescent="0.25">
      <c r="A70" s="24">
        <v>55</v>
      </c>
      <c r="B70" s="25" t="str">
        <f>'[1]План 2022'!$B65</f>
        <v>ООО "Виталаб"</v>
      </c>
      <c r="C70" s="79">
        <f>'[1]План 2022'!$E65</f>
        <v>0</v>
      </c>
      <c r="D70" s="91">
        <f>'[1]План 2022'!$F65</f>
        <v>0</v>
      </c>
      <c r="E70" s="48">
        <f>'[2]СВОД по МО'!$EE$72</f>
        <v>0</v>
      </c>
      <c r="F70" s="48">
        <f>'[2]СВОД по МО'!$EF$72</f>
        <v>0</v>
      </c>
      <c r="G70" s="79">
        <f>'[3]План 2022'!$E65</f>
        <v>0</v>
      </c>
      <c r="H70" s="91">
        <f>'[3]План 2022'!$F65</f>
        <v>0</v>
      </c>
      <c r="I70" s="91">
        <f>'[3]План 2022'!$G65</f>
        <v>0</v>
      </c>
      <c r="J70" s="55"/>
      <c r="K70" s="87"/>
      <c r="L70" s="6"/>
      <c r="M70" s="42"/>
      <c r="N70" s="6"/>
      <c r="O70" s="42"/>
      <c r="P70" s="6"/>
      <c r="Q70" s="93"/>
      <c r="R70" s="198">
        <f>'[1]План 2022'!$J65</f>
        <v>0</v>
      </c>
      <c r="S70" s="197">
        <f>'[1]План 2022'!$K65</f>
        <v>0</v>
      </c>
      <c r="T70" s="197">
        <f>'[1]План 2022'!$M65</f>
        <v>0</v>
      </c>
      <c r="U70" s="170"/>
      <c r="V70" s="48">
        <f>'[2]СВОД по МО'!$EM$72</f>
        <v>0</v>
      </c>
      <c r="W70" s="201">
        <f>'[2]СВОД по МО'!$EN$72</f>
        <v>0</v>
      </c>
      <c r="X70" s="48">
        <f>'[2]СВОД по МО'!$ER$72</f>
        <v>0</v>
      </c>
      <c r="Y70" s="201">
        <f>'[2]СВОД по МО'!$EU$72</f>
        <v>0</v>
      </c>
      <c r="Z70" s="169">
        <f>'[3]План 2022'!$J65</f>
        <v>0</v>
      </c>
      <c r="AA70" s="91">
        <f>'[3]План 2022'!$K65</f>
        <v>0</v>
      </c>
      <c r="AB70" s="91">
        <f>'[3]План 2022'!$M65</f>
        <v>0</v>
      </c>
      <c r="AC70" s="170"/>
      <c r="AD70" s="174">
        <f t="shared" si="31"/>
        <v>0</v>
      </c>
      <c r="AE70" s="173">
        <f t="shared" si="32"/>
        <v>0</v>
      </c>
      <c r="AF70" s="174">
        <f t="shared" si="33"/>
        <v>0</v>
      </c>
      <c r="AG70" s="158">
        <f t="shared" si="34"/>
        <v>0</v>
      </c>
      <c r="AH70" s="6"/>
      <c r="AI70" s="93"/>
      <c r="AJ70" s="168"/>
      <c r="AK70" s="42"/>
      <c r="AL70" s="6"/>
      <c r="AM70" s="93"/>
      <c r="AN70" s="168"/>
      <c r="AO70" s="42"/>
      <c r="AP70" s="42"/>
      <c r="AQ70" s="93"/>
      <c r="AR70" s="168"/>
      <c r="AS70" s="93"/>
      <c r="AT70" s="169">
        <f>'[1]План 2022'!$O65</f>
        <v>0</v>
      </c>
      <c r="AU70" s="91">
        <f>'[1]План 2022'!$P65</f>
        <v>0</v>
      </c>
      <c r="AV70" s="48">
        <f>'[2]СВОД по МО'!$EX$72</f>
        <v>0</v>
      </c>
      <c r="AW70" s="48">
        <f>'[2]СВОД по МО'!$FA$72</f>
        <v>0</v>
      </c>
      <c r="AX70" s="79">
        <f>'[3]План 2022'!$O65</f>
        <v>0</v>
      </c>
      <c r="AY70" s="91">
        <f>'[3]План 2022'!$P65</f>
        <v>0</v>
      </c>
      <c r="AZ70" s="5">
        <f t="shared" si="27"/>
        <v>0</v>
      </c>
      <c r="BA70" s="87">
        <f t="shared" si="28"/>
        <v>0</v>
      </c>
      <c r="BB70" s="6"/>
      <c r="BC70" s="42"/>
      <c r="BD70" s="42"/>
      <c r="BE70" s="42"/>
      <c r="BF70" s="6"/>
      <c r="BG70" s="94"/>
      <c r="BH70" s="6"/>
      <c r="BI70" s="42"/>
      <c r="BJ70" s="169">
        <f>'[1]План 2022'!$Q65</f>
        <v>0</v>
      </c>
      <c r="BK70" s="91">
        <f>'[1]План 2022'!$R65+'[1]План 2022'!$V65</f>
        <v>0</v>
      </c>
      <c r="BL70" s="48">
        <f>'[2]СВОД по МО'!$FG$72</f>
        <v>0</v>
      </c>
      <c r="BM70" s="48">
        <f>'[2]СВОД по МО'!$FJ$72+CC70</f>
        <v>0</v>
      </c>
      <c r="BN70" s="79">
        <f>'[3]План 2022'!$Q65</f>
        <v>0</v>
      </c>
      <c r="BO70" s="91">
        <f>'[3]План 2022'!$R65+'[3]План 2022'!$V65</f>
        <v>0</v>
      </c>
      <c r="BP70" s="5">
        <f t="shared" si="29"/>
        <v>0</v>
      </c>
      <c r="BQ70" s="87">
        <f t="shared" si="30"/>
        <v>0</v>
      </c>
      <c r="BR70" s="6"/>
      <c r="BS70" s="42"/>
      <c r="BT70" s="42"/>
      <c r="BU70" s="42"/>
      <c r="BV70" s="6"/>
      <c r="BW70" s="42"/>
      <c r="BX70" s="6"/>
      <c r="BY70" s="93"/>
      <c r="BZ70" s="169">
        <f>'[1]План 2022'!$U65</f>
        <v>0</v>
      </c>
      <c r="CA70" s="91">
        <f>'[1]План 2022'!$V65</f>
        <v>0</v>
      </c>
      <c r="CB70" s="48">
        <f>'[2]СВОД по МО'!$FR$72</f>
        <v>0</v>
      </c>
      <c r="CC70" s="48">
        <f>'[2]СВОД по МО'!$FU$72</f>
        <v>0</v>
      </c>
      <c r="CD70" s="79">
        <f>'[3]План 2022'!$U65</f>
        <v>0</v>
      </c>
      <c r="CE70" s="91">
        <f>'[3]План 2022'!$V65</f>
        <v>0</v>
      </c>
      <c r="CF70" s="5"/>
      <c r="CG70" s="43"/>
      <c r="CH70" s="6"/>
      <c r="CI70" s="94"/>
      <c r="CJ70" s="6"/>
      <c r="CK70" s="94"/>
      <c r="CL70" s="6"/>
      <c r="CM70" s="94"/>
    </row>
    <row r="71" spans="1:91" x14ac:dyDescent="0.25">
      <c r="A71" s="24">
        <v>56</v>
      </c>
      <c r="B71" s="25" t="str">
        <f>'[1]План 2022'!$B66</f>
        <v>ООО "Эн Джи Си Владивосток"</v>
      </c>
      <c r="C71" s="79">
        <f>'[1]План 2022'!$E66</f>
        <v>0</v>
      </c>
      <c r="D71" s="91">
        <f>'[1]План 2022'!$F66</f>
        <v>0</v>
      </c>
      <c r="E71" s="48">
        <f>'[2]СВОД по МО'!$EE$69</f>
        <v>0</v>
      </c>
      <c r="F71" s="48">
        <f>'[2]СВОД по МО'!$EF$69</f>
        <v>0</v>
      </c>
      <c r="G71" s="79">
        <f>'[3]План 2022'!$E66</f>
        <v>0</v>
      </c>
      <c r="H71" s="91">
        <f>'[3]План 2022'!$F66</f>
        <v>0</v>
      </c>
      <c r="I71" s="91">
        <f>'[3]План 2022'!$G66</f>
        <v>0</v>
      </c>
      <c r="J71" s="55"/>
      <c r="K71" s="87"/>
      <c r="L71" s="6"/>
      <c r="M71" s="42"/>
      <c r="N71" s="6"/>
      <c r="O71" s="42"/>
      <c r="P71" s="6"/>
      <c r="Q71" s="93"/>
      <c r="R71" s="198">
        <f>'[1]План 2022'!$J66</f>
        <v>0</v>
      </c>
      <c r="S71" s="197">
        <f>'[1]План 2022'!$K66</f>
        <v>0</v>
      </c>
      <c r="T71" s="197">
        <f>'[1]План 2022'!$M66</f>
        <v>0</v>
      </c>
      <c r="U71" s="170"/>
      <c r="V71" s="48">
        <f>'[2]СВОД по МО'!$EM$69</f>
        <v>0</v>
      </c>
      <c r="W71" s="201">
        <f>'[2]СВОД по МО'!$EN$69</f>
        <v>0</v>
      </c>
      <c r="X71" s="48">
        <f>'[2]СВОД по МО'!$ER$69</f>
        <v>0</v>
      </c>
      <c r="Y71" s="201">
        <f>'[2]СВОД по МО'!$EU$69</f>
        <v>0</v>
      </c>
      <c r="Z71" s="169">
        <f>'[3]План 2022'!$J66</f>
        <v>0</v>
      </c>
      <c r="AA71" s="91">
        <f>'[3]План 2022'!$K66</f>
        <v>0</v>
      </c>
      <c r="AB71" s="91">
        <f>'[3]План 2022'!$M66</f>
        <v>0</v>
      </c>
      <c r="AC71" s="170"/>
      <c r="AD71" s="174">
        <f t="shared" si="31"/>
        <v>0</v>
      </c>
      <c r="AE71" s="173">
        <f t="shared" si="32"/>
        <v>0</v>
      </c>
      <c r="AF71" s="174">
        <f t="shared" si="33"/>
        <v>0</v>
      </c>
      <c r="AG71" s="158">
        <f t="shared" si="34"/>
        <v>0</v>
      </c>
      <c r="AH71" s="6"/>
      <c r="AI71" s="93"/>
      <c r="AJ71" s="168"/>
      <c r="AK71" s="42"/>
      <c r="AL71" s="6"/>
      <c r="AM71" s="93"/>
      <c r="AN71" s="168"/>
      <c r="AO71" s="42"/>
      <c r="AP71" s="42"/>
      <c r="AQ71" s="93"/>
      <c r="AR71" s="168"/>
      <c r="AS71" s="93"/>
      <c r="AT71" s="169">
        <f>'[1]План 2022'!$O66</f>
        <v>0</v>
      </c>
      <c r="AU71" s="91">
        <f>'[1]План 2022'!$P66</f>
        <v>0</v>
      </c>
      <c r="AV71" s="48">
        <f>'[2]СВОД по МО'!$EX$69</f>
        <v>0</v>
      </c>
      <c r="AW71" s="48">
        <f>'[2]СВОД по МО'!$FA$69</f>
        <v>0</v>
      </c>
      <c r="AX71" s="79">
        <f>'[3]План 2022'!$O66</f>
        <v>0</v>
      </c>
      <c r="AY71" s="91">
        <f>'[3]План 2022'!$P66</f>
        <v>0</v>
      </c>
      <c r="AZ71" s="5">
        <f t="shared" si="27"/>
        <v>0</v>
      </c>
      <c r="BA71" s="87">
        <f t="shared" si="28"/>
        <v>0</v>
      </c>
      <c r="BB71" s="6"/>
      <c r="BC71" s="42"/>
      <c r="BD71" s="42"/>
      <c r="BE71" s="42"/>
      <c r="BF71" s="6"/>
      <c r="BG71" s="94"/>
      <c r="BH71" s="6"/>
      <c r="BI71" s="42"/>
      <c r="BJ71" s="169">
        <f>'[1]План 2022'!$Q66</f>
        <v>0</v>
      </c>
      <c r="BK71" s="91">
        <f>'[1]План 2022'!$R66+'[1]План 2022'!$V66</f>
        <v>0</v>
      </c>
      <c r="BL71" s="48">
        <f>'[2]СВОД по МО'!$FG$69</f>
        <v>0</v>
      </c>
      <c r="BM71" s="48">
        <f>'[2]СВОД по МО'!$FJ$69+CC71</f>
        <v>0</v>
      </c>
      <c r="BN71" s="79">
        <f>'[3]План 2022'!$Q66</f>
        <v>0</v>
      </c>
      <c r="BO71" s="91">
        <f>'[3]План 2022'!$R66+'[3]План 2022'!$V66</f>
        <v>0</v>
      </c>
      <c r="BP71" s="5">
        <f t="shared" si="29"/>
        <v>0</v>
      </c>
      <c r="BQ71" s="87">
        <f t="shared" si="30"/>
        <v>0</v>
      </c>
      <c r="BR71" s="6"/>
      <c r="BS71" s="42"/>
      <c r="BT71" s="42"/>
      <c r="BU71" s="42"/>
      <c r="BV71" s="6"/>
      <c r="BW71" s="42"/>
      <c r="BX71" s="6"/>
      <c r="BY71" s="93"/>
      <c r="BZ71" s="169">
        <f>'[1]План 2022'!$U66</f>
        <v>0</v>
      </c>
      <c r="CA71" s="91">
        <f>'[1]План 2022'!$V66</f>
        <v>0</v>
      </c>
      <c r="CB71" s="48">
        <f>'[2]СВОД по МО'!$FR$69</f>
        <v>0</v>
      </c>
      <c r="CC71" s="48">
        <f>'[2]СВОД по МО'!$FU$69</f>
        <v>0</v>
      </c>
      <c r="CD71" s="79">
        <f>'[3]План 2022'!$U66</f>
        <v>0</v>
      </c>
      <c r="CE71" s="91">
        <f>'[3]План 2022'!$V66</f>
        <v>0</v>
      </c>
      <c r="CF71" s="5"/>
      <c r="CG71" s="43"/>
      <c r="CH71" s="6"/>
      <c r="CI71" s="94"/>
      <c r="CJ71" s="6"/>
      <c r="CK71" s="94"/>
      <c r="CL71" s="6"/>
      <c r="CM71" s="94"/>
    </row>
    <row r="72" spans="1:91" x14ac:dyDescent="0.25">
      <c r="A72" s="24">
        <v>57</v>
      </c>
      <c r="B72" s="25" t="str">
        <f>'[1]План 2022'!$B67</f>
        <v>ООО "Хабаровский центр хирургии глаза"</v>
      </c>
      <c r="C72" s="79">
        <f>'[1]План 2022'!$E67</f>
        <v>0</v>
      </c>
      <c r="D72" s="91">
        <f>'[1]План 2022'!$F67</f>
        <v>0</v>
      </c>
      <c r="E72" s="48">
        <f>'[2]СВОД по МО'!$EE$70</f>
        <v>0</v>
      </c>
      <c r="F72" s="48">
        <f>'[2]СВОД по МО'!$EF$70</f>
        <v>0</v>
      </c>
      <c r="G72" s="79">
        <f>'[3]План 2022'!$E67</f>
        <v>0</v>
      </c>
      <c r="H72" s="91">
        <f>'[3]План 2022'!$F67</f>
        <v>0</v>
      </c>
      <c r="I72" s="91">
        <f>'[3]План 2022'!$G67</f>
        <v>0</v>
      </c>
      <c r="J72" s="55"/>
      <c r="K72" s="87"/>
      <c r="L72" s="6"/>
      <c r="M72" s="42"/>
      <c r="N72" s="6"/>
      <c r="O72" s="42"/>
      <c r="P72" s="6"/>
      <c r="Q72" s="93"/>
      <c r="R72" s="198">
        <f>'[1]План 2022'!$J67</f>
        <v>100</v>
      </c>
      <c r="S72" s="197">
        <f>'[1]План 2022'!$K67</f>
        <v>23.2</v>
      </c>
      <c r="T72" s="197">
        <f>'[1]План 2022'!$M67</f>
        <v>0</v>
      </c>
      <c r="U72" s="199"/>
      <c r="V72" s="48">
        <f>'[2]СВОД по МО'!$EM$70</f>
        <v>0</v>
      </c>
      <c r="W72" s="201">
        <f>'[2]СВОД по МО'!$EN$70</f>
        <v>0</v>
      </c>
      <c r="X72" s="48">
        <f>'[2]СВОД по МО'!$ER$70</f>
        <v>0</v>
      </c>
      <c r="Y72" s="201">
        <f>'[2]СВОД по МО'!$EU$70</f>
        <v>0</v>
      </c>
      <c r="Z72" s="169">
        <f>'[3]План 2022'!$J67</f>
        <v>100</v>
      </c>
      <c r="AA72" s="91">
        <f>'[3]План 2022'!$K67</f>
        <v>23.2</v>
      </c>
      <c r="AB72" s="91">
        <f>'[3]План 2022'!$M67</f>
        <v>0</v>
      </c>
      <c r="AC72" s="170"/>
      <c r="AD72" s="174">
        <f t="shared" si="31"/>
        <v>0</v>
      </c>
      <c r="AE72" s="173">
        <f t="shared" si="32"/>
        <v>0</v>
      </c>
      <c r="AF72" s="174">
        <f t="shared" si="33"/>
        <v>0</v>
      </c>
      <c r="AG72" s="158">
        <f t="shared" si="34"/>
        <v>0</v>
      </c>
      <c r="AH72" s="6"/>
      <c r="AI72" s="203"/>
      <c r="AJ72" s="168"/>
      <c r="AK72" s="42"/>
      <c r="AL72" s="6"/>
      <c r="AM72" s="203"/>
      <c r="AN72" s="168"/>
      <c r="AO72" s="42"/>
      <c r="AP72" s="42"/>
      <c r="AQ72" s="203"/>
      <c r="AR72" s="168"/>
      <c r="AS72" s="203"/>
      <c r="AT72" s="169">
        <f>'[1]План 2022'!$O67</f>
        <v>0</v>
      </c>
      <c r="AU72" s="91">
        <f>'[1]План 2022'!$P67</f>
        <v>0</v>
      </c>
      <c r="AV72" s="48">
        <f>'[2]СВОД по МО'!$EX$70</f>
        <v>0</v>
      </c>
      <c r="AW72" s="48">
        <f>'[2]СВОД по МО'!$FA$70</f>
        <v>0</v>
      </c>
      <c r="AX72" s="79">
        <f>'[3]План 2022'!$O67</f>
        <v>0</v>
      </c>
      <c r="AY72" s="91">
        <f>'[3]План 2022'!$P67</f>
        <v>0</v>
      </c>
      <c r="AZ72" s="5">
        <f t="shared" si="27"/>
        <v>0</v>
      </c>
      <c r="BA72" s="87">
        <f t="shared" si="28"/>
        <v>0</v>
      </c>
      <c r="BB72" s="6"/>
      <c r="BC72" s="42"/>
      <c r="BD72" s="42"/>
      <c r="BE72" s="42"/>
      <c r="BF72" s="6"/>
      <c r="BG72" s="94"/>
      <c r="BH72" s="6"/>
      <c r="BI72" s="42"/>
      <c r="BJ72" s="169">
        <f>'[1]План 2022'!$Q67</f>
        <v>100</v>
      </c>
      <c r="BK72" s="91">
        <f>'[1]План 2022'!$R67+'[1]План 2022'!$V67</f>
        <v>120.04</v>
      </c>
      <c r="BL72" s="48">
        <f>'[2]СВОД по МО'!$FG$70</f>
        <v>0</v>
      </c>
      <c r="BM72" s="48">
        <f>'[2]СВОД по МО'!$FJ$70+CC72</f>
        <v>0</v>
      </c>
      <c r="BN72" s="79">
        <f>'[3]План 2022'!$Q67</f>
        <v>90</v>
      </c>
      <c r="BO72" s="91">
        <f>'[3]План 2022'!$R67+'[3]План 2022'!$V67</f>
        <v>108.04</v>
      </c>
      <c r="BP72" s="5">
        <f t="shared" si="29"/>
        <v>-10</v>
      </c>
      <c r="BQ72" s="87">
        <f t="shared" si="30"/>
        <v>-12</v>
      </c>
      <c r="BR72" s="6"/>
      <c r="BS72" s="42"/>
      <c r="BT72" s="42"/>
      <c r="BU72" s="42"/>
      <c r="BV72" s="6">
        <v>-10</v>
      </c>
      <c r="BW72" s="42">
        <v>-12</v>
      </c>
      <c r="BX72" s="6"/>
      <c r="BY72" s="93"/>
      <c r="BZ72" s="169">
        <f>'[1]План 2022'!$U67</f>
        <v>0</v>
      </c>
      <c r="CA72" s="91">
        <f>'[1]План 2022'!$V67</f>
        <v>0</v>
      </c>
      <c r="CB72" s="48">
        <f>'[2]СВОД по МО'!$FR$70</f>
        <v>0</v>
      </c>
      <c r="CC72" s="48">
        <f>'[2]СВОД по МО'!$FU$70</f>
        <v>0</v>
      </c>
      <c r="CD72" s="79">
        <f>'[3]План 2022'!$U67</f>
        <v>0</v>
      </c>
      <c r="CE72" s="91">
        <f>'[3]План 2022'!$V67</f>
        <v>0</v>
      </c>
      <c r="CF72" s="5"/>
      <c r="CG72" s="43"/>
      <c r="CH72" s="6"/>
      <c r="CI72" s="94"/>
      <c r="CJ72" s="6"/>
      <c r="CK72" s="94"/>
      <c r="CL72" s="6"/>
      <c r="CM72" s="94"/>
    </row>
    <row r="73" spans="1:91" x14ac:dyDescent="0.25">
      <c r="A73" s="219">
        <v>58</v>
      </c>
      <c r="B73" s="220" t="str">
        <f>'[1]План 2022'!$B68</f>
        <v>ОБУЗ "КО НКЦ им. Г.Е. Островерхова"</v>
      </c>
      <c r="C73" s="221">
        <f>'[1]План 2022'!$E68</f>
        <v>0</v>
      </c>
      <c r="D73" s="222">
        <f>'[1]План 2022'!$F68</f>
        <v>0</v>
      </c>
      <c r="E73" s="54">
        <f>'[2]СВОД по МО'!$EE$74</f>
        <v>0</v>
      </c>
      <c r="F73" s="54">
        <f>'[2]СВОД по МО'!$EF$74</f>
        <v>0</v>
      </c>
      <c r="G73" s="221">
        <f>'[3]План 2022'!$E68</f>
        <v>0</v>
      </c>
      <c r="H73" s="222">
        <f>'[3]План 2022'!$F68</f>
        <v>0</v>
      </c>
      <c r="I73" s="222">
        <f>'[3]План 2022'!$G68</f>
        <v>0</v>
      </c>
      <c r="J73" s="227"/>
      <c r="K73" s="53"/>
      <c r="L73" s="192"/>
      <c r="M73" s="195"/>
      <c r="N73" s="192"/>
      <c r="O73" s="195"/>
      <c r="P73" s="192"/>
      <c r="Q73" s="196"/>
      <c r="R73" s="223">
        <f>'[1]План 2022'!$J68</f>
        <v>0</v>
      </c>
      <c r="S73" s="222">
        <f>'[1]План 2022'!$K68</f>
        <v>0</v>
      </c>
      <c r="T73" s="222">
        <f>'[1]План 2022'!$M68</f>
        <v>0</v>
      </c>
      <c r="U73" s="200"/>
      <c r="V73" s="224">
        <f>'[2]СВОД по МО'!$EM$74</f>
        <v>0</v>
      </c>
      <c r="W73" s="202">
        <f>'[2]СВОД по МО'!$EN$74</f>
        <v>0</v>
      </c>
      <c r="X73" s="224">
        <f>'[2]СВОД по МО'!$ER$74</f>
        <v>0</v>
      </c>
      <c r="Y73" s="202">
        <f>'[2]СВОД по МО'!$EU$74</f>
        <v>0</v>
      </c>
      <c r="Z73" s="223">
        <f>'[3]План 2022'!$J68</f>
        <v>0</v>
      </c>
      <c r="AA73" s="222">
        <f>'[3]План 2022'!$K68</f>
        <v>0</v>
      </c>
      <c r="AB73" s="222">
        <f>'[3]План 2022'!$M68</f>
        <v>0</v>
      </c>
      <c r="AC73" s="199"/>
      <c r="AD73" s="225">
        <f t="shared" si="31"/>
        <v>0</v>
      </c>
      <c r="AE73" s="226">
        <f t="shared" si="32"/>
        <v>0</v>
      </c>
      <c r="AF73" s="225">
        <f t="shared" si="33"/>
        <v>0</v>
      </c>
      <c r="AG73" s="226">
        <f t="shared" si="34"/>
        <v>0</v>
      </c>
      <c r="AH73" s="216"/>
      <c r="AI73" s="211"/>
      <c r="AJ73" s="217"/>
      <c r="AK73" s="195"/>
      <c r="AL73" s="192"/>
      <c r="AM73" s="196"/>
      <c r="AN73" s="217"/>
      <c r="AO73" s="195"/>
      <c r="AP73" s="195"/>
      <c r="AQ73" s="196"/>
      <c r="AR73" s="217"/>
      <c r="AS73" s="196"/>
      <c r="AT73" s="223">
        <f>'[1]План 2022'!$O68</f>
        <v>0</v>
      </c>
      <c r="AU73" s="222">
        <f>'[1]План 2022'!$P68</f>
        <v>0</v>
      </c>
      <c r="AV73" s="54">
        <f>'[2]СВОД по МО'!$EX$74</f>
        <v>0</v>
      </c>
      <c r="AW73" s="54">
        <f>'[2]СВОД по МО'!$FA$74</f>
        <v>0</v>
      </c>
      <c r="AX73" s="221">
        <f>'[3]План 2022'!$O68</f>
        <v>0</v>
      </c>
      <c r="AY73" s="222">
        <f>'[3]План 2022'!$P68</f>
        <v>0</v>
      </c>
      <c r="AZ73" s="227">
        <f t="shared" si="27"/>
        <v>0</v>
      </c>
      <c r="BA73" s="53">
        <f t="shared" si="28"/>
        <v>0</v>
      </c>
      <c r="BB73" s="192"/>
      <c r="BC73" s="195"/>
      <c r="BD73" s="195"/>
      <c r="BE73" s="195"/>
      <c r="BF73" s="192"/>
      <c r="BG73" s="193"/>
      <c r="BH73" s="192"/>
      <c r="BI73" s="196"/>
      <c r="BJ73" s="221">
        <f>'[1]План 2022'!$Q68</f>
        <v>0</v>
      </c>
      <c r="BK73" s="222">
        <f>'[1]План 2022'!$R68+'[1]План 2022'!$V68</f>
        <v>0</v>
      </c>
      <c r="BL73" s="54">
        <f>'[2]СВОД по МО'!$FG$74</f>
        <v>0</v>
      </c>
      <c r="BM73" s="54">
        <f>'[2]СВОД по МО'!$FJ$74+CC73</f>
        <v>0</v>
      </c>
      <c r="BN73" s="221">
        <f>'[3]План 2022'!$Q68</f>
        <v>0</v>
      </c>
      <c r="BO73" s="222">
        <f>'[3]План 2022'!$R68+'[3]План 2022'!$V68</f>
        <v>0</v>
      </c>
      <c r="BP73" s="227">
        <f t="shared" si="29"/>
        <v>0</v>
      </c>
      <c r="BQ73" s="53">
        <f t="shared" si="30"/>
        <v>0</v>
      </c>
      <c r="BR73" s="228"/>
      <c r="BS73" s="229"/>
      <c r="BT73" s="229"/>
      <c r="BU73" s="229"/>
      <c r="BV73" s="228"/>
      <c r="BW73" s="229"/>
      <c r="BX73" s="228"/>
      <c r="BY73" s="203"/>
      <c r="BZ73" s="169">
        <f>'[1]План 2022'!$U68</f>
        <v>0</v>
      </c>
      <c r="CA73" s="91">
        <f>'[1]План 2022'!$V68</f>
        <v>0</v>
      </c>
      <c r="CB73" s="54">
        <f>'[2]СВОД по МО'!$FR$74</f>
        <v>0</v>
      </c>
      <c r="CC73" s="54">
        <f>'[2]СВОД по МО'!$FU$74</f>
        <v>0</v>
      </c>
      <c r="CD73" s="79">
        <f>'[3]План 2022'!$U68</f>
        <v>0</v>
      </c>
      <c r="CE73" s="91">
        <f>'[3]План 2022'!$V68</f>
        <v>0</v>
      </c>
      <c r="CF73" s="150"/>
      <c r="CG73" s="151"/>
      <c r="CH73" s="152"/>
      <c r="CI73" s="181"/>
      <c r="CJ73" s="6"/>
      <c r="CK73" s="94"/>
      <c r="CL73" s="6"/>
      <c r="CM73" s="94"/>
    </row>
    <row r="74" spans="1:91" x14ac:dyDescent="0.25">
      <c r="A74" s="204"/>
      <c r="B74" s="205" t="s">
        <v>6</v>
      </c>
      <c r="C74" s="206">
        <f>SUM(C14:C73)</f>
        <v>160232</v>
      </c>
      <c r="D74" s="207">
        <f t="shared" ref="D74:CE74" si="35">SUM(D14:D73)</f>
        <v>1003957.4399999998</v>
      </c>
      <c r="E74" s="208">
        <f>SUM(E14:E73)</f>
        <v>62821</v>
      </c>
      <c r="F74" s="207">
        <f t="shared" si="35"/>
        <v>356971.40064000001</v>
      </c>
      <c r="G74" s="206">
        <f t="shared" si="35"/>
        <v>160232</v>
      </c>
      <c r="H74" s="207">
        <f t="shared" si="35"/>
        <v>1003957.4399999998</v>
      </c>
      <c r="I74" s="207">
        <f t="shared" si="35"/>
        <v>71715.41</v>
      </c>
      <c r="J74" s="209">
        <f t="shared" si="35"/>
        <v>0</v>
      </c>
      <c r="K74" s="210">
        <f t="shared" si="35"/>
        <v>0</v>
      </c>
      <c r="L74" s="192">
        <f t="shared" si="35"/>
        <v>0</v>
      </c>
      <c r="M74" s="195">
        <f t="shared" si="35"/>
        <v>0</v>
      </c>
      <c r="N74" s="192">
        <f t="shared" si="35"/>
        <v>0</v>
      </c>
      <c r="O74" s="195">
        <f t="shared" si="35"/>
        <v>0</v>
      </c>
      <c r="P74" s="192">
        <f t="shared" si="35"/>
        <v>0</v>
      </c>
      <c r="Q74" s="211">
        <f t="shared" si="35"/>
        <v>0</v>
      </c>
      <c r="R74" s="212">
        <f t="shared" si="35"/>
        <v>712042</v>
      </c>
      <c r="S74" s="207">
        <f t="shared" si="35"/>
        <v>912305.77999999991</v>
      </c>
      <c r="T74" s="207">
        <f t="shared" si="35"/>
        <v>63480</v>
      </c>
      <c r="U74" s="213">
        <f t="shared" si="35"/>
        <v>68197.790000000008</v>
      </c>
      <c r="V74" s="213">
        <f t="shared" si="35"/>
        <v>558097</v>
      </c>
      <c r="W74" s="213">
        <f t="shared" si="35"/>
        <v>1174910.01709</v>
      </c>
      <c r="X74" s="213">
        <f t="shared" si="35"/>
        <v>42450</v>
      </c>
      <c r="Y74" s="213">
        <f t="shared" si="35"/>
        <v>45737.366639999993</v>
      </c>
      <c r="Z74" s="212">
        <f t="shared" si="35"/>
        <v>717300</v>
      </c>
      <c r="AA74" s="207">
        <f t="shared" si="35"/>
        <v>911148.69</v>
      </c>
      <c r="AB74" s="207">
        <f t="shared" si="35"/>
        <v>63479.6</v>
      </c>
      <c r="AC74" s="213">
        <f t="shared" si="35"/>
        <v>68197.790000000008</v>
      </c>
      <c r="AD74" s="214">
        <f t="shared" si="35"/>
        <v>5257.9999999999982</v>
      </c>
      <c r="AE74" s="215">
        <f>SUM(AE14:AE73)</f>
        <v>-1157.0899999999606</v>
      </c>
      <c r="AF74" s="214">
        <f>SUM(AF14:AF73)</f>
        <v>-0.3999999999996362</v>
      </c>
      <c r="AG74" s="215">
        <f t="shared" si="35"/>
        <v>1.9895196601282805E-12</v>
      </c>
      <c r="AH74" s="216">
        <f t="shared" si="35"/>
        <v>11661</v>
      </c>
      <c r="AI74" s="211">
        <f t="shared" si="35"/>
        <v>816.60000000000014</v>
      </c>
      <c r="AJ74" s="217">
        <f t="shared" si="35"/>
        <v>6596.5999999999985</v>
      </c>
      <c r="AK74" s="195">
        <f t="shared" si="35"/>
        <v>-0.21999999996069164</v>
      </c>
      <c r="AL74" s="192">
        <f t="shared" si="35"/>
        <v>0</v>
      </c>
      <c r="AM74" s="196">
        <f t="shared" si="35"/>
        <v>0</v>
      </c>
      <c r="AN74" s="217">
        <f t="shared" si="35"/>
        <v>0</v>
      </c>
      <c r="AO74" s="195">
        <f t="shared" si="35"/>
        <v>0</v>
      </c>
      <c r="AP74" s="195">
        <f t="shared" si="35"/>
        <v>0</v>
      </c>
      <c r="AQ74" s="196">
        <f t="shared" si="35"/>
        <v>0</v>
      </c>
      <c r="AR74" s="217">
        <f t="shared" si="35"/>
        <v>0</v>
      </c>
      <c r="AS74" s="196">
        <f t="shared" si="35"/>
        <v>0</v>
      </c>
      <c r="AT74" s="218">
        <f t="shared" si="35"/>
        <v>139680</v>
      </c>
      <c r="AU74" s="207">
        <f t="shared" si="35"/>
        <v>396947.31</v>
      </c>
      <c r="AV74" s="207">
        <f t="shared" si="35"/>
        <v>103064</v>
      </c>
      <c r="AW74" s="207">
        <f t="shared" si="35"/>
        <v>324461.72314000013</v>
      </c>
      <c r="AX74" s="206">
        <f t="shared" si="35"/>
        <v>139288</v>
      </c>
      <c r="AY74" s="207">
        <f t="shared" si="35"/>
        <v>398104.17999999993</v>
      </c>
      <c r="AZ74" s="209">
        <f t="shared" si="35"/>
        <v>-392</v>
      </c>
      <c r="BA74" s="210">
        <f t="shared" si="35"/>
        <v>1156.8699999999812</v>
      </c>
      <c r="BB74" s="192">
        <f t="shared" si="35"/>
        <v>8082</v>
      </c>
      <c r="BC74" s="195">
        <f t="shared" si="35"/>
        <v>24057.864250000002</v>
      </c>
      <c r="BD74" s="195">
        <f t="shared" si="35"/>
        <v>0</v>
      </c>
      <c r="BE74" s="195">
        <f t="shared" si="35"/>
        <v>0</v>
      </c>
      <c r="BF74" s="192">
        <f t="shared" si="35"/>
        <v>-3074</v>
      </c>
      <c r="BG74" s="196">
        <f t="shared" si="35"/>
        <v>-7657.8300000000145</v>
      </c>
      <c r="BH74" s="192">
        <f t="shared" si="35"/>
        <v>0</v>
      </c>
      <c r="BI74" s="196">
        <f t="shared" si="35"/>
        <v>0</v>
      </c>
      <c r="BJ74" s="206">
        <f t="shared" si="35"/>
        <v>508725</v>
      </c>
      <c r="BK74" s="207">
        <f t="shared" si="35"/>
        <v>3273715.8999999994</v>
      </c>
      <c r="BL74" s="207">
        <f t="shared" si="35"/>
        <v>316810</v>
      </c>
      <c r="BM74" s="207">
        <f t="shared" si="35"/>
        <v>2364293.6427299995</v>
      </c>
      <c r="BN74" s="206">
        <f t="shared" si="35"/>
        <v>510733</v>
      </c>
      <c r="BO74" s="207">
        <f t="shared" si="35"/>
        <v>3261089.6599999997</v>
      </c>
      <c r="BP74" s="209">
        <f t="shared" si="35"/>
        <v>2008</v>
      </c>
      <c r="BQ74" s="210">
        <f t="shared" si="35"/>
        <v>-12626.240000000085</v>
      </c>
      <c r="BR74" s="192">
        <f t="shared" si="35"/>
        <v>1532</v>
      </c>
      <c r="BS74" s="195">
        <f t="shared" si="35"/>
        <v>-2044.49</v>
      </c>
      <c r="BT74" s="195">
        <f t="shared" si="35"/>
        <v>0</v>
      </c>
      <c r="BU74" s="195">
        <f>SUM(BU14:BU73)</f>
        <v>0</v>
      </c>
      <c r="BV74" s="192">
        <f t="shared" si="35"/>
        <v>705</v>
      </c>
      <c r="BW74" s="195">
        <f t="shared" si="35"/>
        <v>7894.913319999956</v>
      </c>
      <c r="BX74" s="192">
        <f t="shared" si="35"/>
        <v>0</v>
      </c>
      <c r="BY74" s="196">
        <f t="shared" si="35"/>
        <v>0</v>
      </c>
      <c r="BZ74" s="77">
        <f t="shared" si="35"/>
        <v>1321589</v>
      </c>
      <c r="CA74" s="92">
        <f t="shared" si="35"/>
        <v>704998.19878000009</v>
      </c>
      <c r="CB74" s="92">
        <f t="shared" si="35"/>
        <v>128077</v>
      </c>
      <c r="CC74" s="92">
        <f t="shared" si="35"/>
        <v>256725.50039000003</v>
      </c>
      <c r="CD74" s="77">
        <f t="shared" si="35"/>
        <v>1299942</v>
      </c>
      <c r="CE74" s="92">
        <f t="shared" si="35"/>
        <v>678266.90070000011</v>
      </c>
      <c r="CF74" s="70">
        <f t="shared" ref="CF74:CM74" si="36">SUM(CF14:CF73)</f>
        <v>-21647</v>
      </c>
      <c r="CG74" s="88">
        <f t="shared" si="36"/>
        <v>-26731.298080000048</v>
      </c>
      <c r="CH74" s="71">
        <f t="shared" si="36"/>
        <v>-22694</v>
      </c>
      <c r="CI74" s="95">
        <f t="shared" si="36"/>
        <v>-40098.230000000003</v>
      </c>
      <c r="CJ74" s="192">
        <f t="shared" si="36"/>
        <v>0</v>
      </c>
      <c r="CK74" s="193">
        <f t="shared" si="36"/>
        <v>2050.5</v>
      </c>
      <c r="CL74" s="192">
        <f t="shared" si="36"/>
        <v>0</v>
      </c>
      <c r="CM74" s="194">
        <f t="shared" si="36"/>
        <v>0</v>
      </c>
    </row>
    <row r="76" spans="1:91" x14ac:dyDescent="0.25">
      <c r="A76" s="306" t="s">
        <v>18</v>
      </c>
      <c r="B76" s="307"/>
      <c r="C76" s="248">
        <f>[1]СВОД!$F$23</f>
        <v>160232</v>
      </c>
      <c r="D76" s="176">
        <f>[1]СВОД!$G$23</f>
        <v>1003957.4400000001</v>
      </c>
      <c r="E76" s="176"/>
      <c r="F76" s="176"/>
      <c r="G76" s="248">
        <f>[3]СВОД!$F$23</f>
        <v>160232</v>
      </c>
      <c r="H76" s="176">
        <f>[3]СВОД!$G$23</f>
        <v>1003957.4400000001</v>
      </c>
      <c r="I76" s="176">
        <f>[3]СВОД!$G$26</f>
        <v>71715.41</v>
      </c>
      <c r="J76" s="176">
        <f t="shared" ref="J76:K81" si="37">G76-C76</f>
        <v>0</v>
      </c>
      <c r="K76" s="176">
        <f t="shared" si="37"/>
        <v>0</v>
      </c>
      <c r="L76" s="176"/>
      <c r="M76" s="176"/>
      <c r="N76" s="176"/>
      <c r="O76" s="176"/>
      <c r="P76" s="176"/>
      <c r="Q76" s="176"/>
      <c r="R76" s="248">
        <f>[1]СВОД!$F$27</f>
        <v>717300</v>
      </c>
      <c r="S76" s="176">
        <f>[1]СВОД!$G$27</f>
        <v>987305.77999999991</v>
      </c>
      <c r="T76" s="176"/>
      <c r="U76" s="176"/>
      <c r="V76" s="176"/>
      <c r="W76" s="176"/>
      <c r="X76" s="176"/>
      <c r="Y76" s="176"/>
      <c r="Z76" s="248">
        <f>[3]СВОД!$F$27</f>
        <v>717300</v>
      </c>
      <c r="AA76" s="176">
        <f>[3]СВОД!$G$27</f>
        <v>987305.77999999991</v>
      </c>
      <c r="AB76" s="176"/>
      <c r="AC76" s="176"/>
      <c r="AD76" s="176">
        <f>Z76-R76</f>
        <v>0</v>
      </c>
      <c r="AE76" s="176">
        <f>AA76-S76</f>
        <v>0</v>
      </c>
      <c r="AF76" s="176"/>
      <c r="AG76" s="176"/>
      <c r="AH76" s="176"/>
      <c r="AI76" s="176"/>
      <c r="AJ76" s="176"/>
      <c r="AK76" s="176"/>
      <c r="AL76" s="176"/>
      <c r="AM76" s="176"/>
      <c r="AN76" s="176"/>
      <c r="AO76" s="176"/>
      <c r="AP76" s="176"/>
      <c r="AQ76" s="176"/>
      <c r="AR76" s="176"/>
      <c r="AS76" s="176"/>
      <c r="AT76" s="248">
        <f>[1]СВОД!$F$28</f>
        <v>161729</v>
      </c>
      <c r="AU76" s="176">
        <f>[1]СВОД!$G$28+[1]СВОД!$K$28</f>
        <v>404947.31</v>
      </c>
      <c r="AV76" s="176"/>
      <c r="AW76" s="176"/>
      <c r="AX76" s="248">
        <f>[3]СВОД!$F$28</f>
        <v>161729</v>
      </c>
      <c r="AY76" s="176">
        <f>[3]СВОД!$G$28+[3]СВОД!$K$28</f>
        <v>404947.31</v>
      </c>
      <c r="AZ76" s="176">
        <f t="shared" ref="AZ76:BA81" si="38">AX76-AT76</f>
        <v>0</v>
      </c>
      <c r="BA76" s="176">
        <f t="shared" si="38"/>
        <v>0</v>
      </c>
      <c r="BB76" s="176"/>
      <c r="BC76" s="176"/>
      <c r="BD76" s="176"/>
      <c r="BE76" s="176"/>
      <c r="BF76" s="176"/>
      <c r="BG76" s="176"/>
      <c r="BH76" s="176"/>
      <c r="BI76" s="176"/>
      <c r="BJ76" s="248">
        <f>[1]СВОД!$F$29</f>
        <v>536274</v>
      </c>
      <c r="BK76" s="241">
        <f>[1]СВОД!$G$29+[1]СВОД!$K$29</f>
        <v>2968520.58</v>
      </c>
      <c r="BL76" s="241"/>
      <c r="BM76" s="241"/>
      <c r="BN76" s="248">
        <f>[3]СВОД!$F$29</f>
        <v>536274</v>
      </c>
      <c r="BO76" s="241">
        <f>[3]СВОД!$G$29+[3]СВОД!$K$29</f>
        <v>2968520.58</v>
      </c>
      <c r="BP76" s="176">
        <f t="shared" ref="BP76:BQ81" si="39">BN76-BJ76</f>
        <v>0</v>
      </c>
      <c r="BQ76" s="176">
        <f t="shared" si="39"/>
        <v>0</v>
      </c>
      <c r="BR76" s="73"/>
      <c r="BS76" s="73"/>
      <c r="BT76" s="73"/>
      <c r="BU76" s="73"/>
      <c r="BV76" s="73"/>
      <c r="BW76" s="73"/>
      <c r="BX76" s="73"/>
      <c r="BY76" s="73"/>
      <c r="BZ76" s="73"/>
      <c r="CA76" s="73"/>
      <c r="CB76" s="73"/>
      <c r="CC76" s="73"/>
      <c r="CD76" s="73"/>
      <c r="CE76" s="73"/>
      <c r="CF76" s="73"/>
      <c r="CG76" s="73"/>
      <c r="CH76" s="73"/>
      <c r="CI76" s="73"/>
      <c r="CJ76" s="73"/>
      <c r="CK76" s="73"/>
      <c r="CL76" s="73"/>
      <c r="CM76" s="73"/>
    </row>
    <row r="77" spans="1:91" ht="15.75" customHeight="1" x14ac:dyDescent="0.25">
      <c r="A77" s="233" t="s">
        <v>106</v>
      </c>
      <c r="B77" s="234"/>
      <c r="C77" s="249"/>
      <c r="D77" s="235"/>
      <c r="E77" s="235"/>
      <c r="F77" s="235"/>
      <c r="G77" s="249"/>
      <c r="H77" s="235"/>
      <c r="I77" s="235"/>
      <c r="J77" s="235"/>
      <c r="K77" s="235"/>
      <c r="L77" s="235"/>
      <c r="M77" s="235"/>
      <c r="N77" s="235"/>
      <c r="O77" s="235"/>
      <c r="P77" s="235"/>
      <c r="Q77" s="235"/>
      <c r="R77" s="249"/>
      <c r="S77" s="235"/>
      <c r="T77" s="235"/>
      <c r="U77" s="235"/>
      <c r="V77" s="235"/>
      <c r="W77" s="235"/>
      <c r="X77" s="235"/>
      <c r="Y77" s="235"/>
      <c r="Z77" s="249"/>
      <c r="AA77" s="235"/>
      <c r="AB77" s="235"/>
      <c r="AC77" s="235"/>
      <c r="AD77" s="235"/>
      <c r="AE77" s="235"/>
      <c r="AF77" s="235"/>
      <c r="AG77" s="235"/>
      <c r="AH77" s="235"/>
      <c r="AI77" s="235"/>
      <c r="AJ77" s="235"/>
      <c r="AK77" s="235"/>
      <c r="AL77" s="235"/>
      <c r="AM77" s="235"/>
      <c r="AN77" s="235"/>
      <c r="AO77" s="235"/>
      <c r="AP77" s="235"/>
      <c r="AQ77" s="235"/>
      <c r="AR77" s="235"/>
      <c r="AS77" s="235"/>
      <c r="AT77" s="249"/>
      <c r="AU77" s="235">
        <f>[1]СВОД!$K$28</f>
        <v>19655.46</v>
      </c>
      <c r="AV77" s="235"/>
      <c r="AW77" s="235"/>
      <c r="AX77" s="249"/>
      <c r="AY77" s="235">
        <f>[3]СВОД!$K$28</f>
        <v>19655.46</v>
      </c>
      <c r="AZ77" s="176">
        <f t="shared" ref="AZ77" si="40">AX77-AT77</f>
        <v>0</v>
      </c>
      <c r="BA77" s="176">
        <f t="shared" ref="BA77" si="41">AY77-AU77</f>
        <v>0</v>
      </c>
      <c r="BB77" s="235"/>
      <c r="BC77" s="235"/>
      <c r="BD77" s="235"/>
      <c r="BE77" s="235"/>
      <c r="BF77" s="235"/>
      <c r="BG77" s="235"/>
      <c r="BH77" s="235"/>
      <c r="BI77" s="235"/>
      <c r="BJ77" s="249"/>
      <c r="BK77" s="242">
        <f>[1]СВОД!$K$29</f>
        <v>56409.47</v>
      </c>
      <c r="BL77" s="242"/>
      <c r="BM77" s="242"/>
      <c r="BN77" s="249"/>
      <c r="BO77" s="242">
        <f>[3]СВОД!$K$29</f>
        <v>56409.47</v>
      </c>
      <c r="BP77" s="235">
        <f t="shared" ref="BP77" si="42">BN77-BJ77</f>
        <v>0</v>
      </c>
      <c r="BQ77" s="235">
        <f t="shared" ref="BQ77" si="43">BO77-BK77</f>
        <v>0</v>
      </c>
      <c r="BR77" s="232"/>
      <c r="BS77" s="232"/>
      <c r="BT77" s="232"/>
      <c r="BU77" s="232"/>
      <c r="BV77" s="232"/>
      <c r="BW77" s="232"/>
      <c r="BX77" s="232"/>
      <c r="BY77" s="232"/>
      <c r="BZ77" s="232"/>
      <c r="CA77" s="232"/>
      <c r="CB77" s="232"/>
      <c r="CC77" s="232"/>
      <c r="CD77" s="232"/>
      <c r="CE77" s="232"/>
      <c r="CF77" s="232"/>
      <c r="CG77" s="232"/>
      <c r="CH77" s="232"/>
      <c r="CI77" s="232"/>
      <c r="CJ77" s="232"/>
      <c r="CK77" s="232"/>
      <c r="CL77" s="232"/>
      <c r="CM77" s="232"/>
    </row>
    <row r="78" spans="1:91" x14ac:dyDescent="0.25">
      <c r="A78" s="277" t="s">
        <v>8</v>
      </c>
      <c r="B78" s="278"/>
      <c r="C78" s="183">
        <f>[1]СВОД!$I$23</f>
        <v>0</v>
      </c>
      <c r="D78" s="182">
        <f>[1]СВОД!$H$23</f>
        <v>0</v>
      </c>
      <c r="E78" s="182"/>
      <c r="F78" s="182"/>
      <c r="G78" s="183">
        <f>[3]СВОД!$I$23</f>
        <v>0</v>
      </c>
      <c r="H78" s="182">
        <f>[3]СВОД!$H$23</f>
        <v>0</v>
      </c>
      <c r="I78" s="182"/>
      <c r="J78" s="182">
        <f t="shared" si="37"/>
        <v>0</v>
      </c>
      <c r="K78" s="182">
        <f t="shared" si="37"/>
        <v>0</v>
      </c>
      <c r="L78" s="182"/>
      <c r="M78" s="182"/>
      <c r="N78" s="182"/>
      <c r="O78" s="182"/>
      <c r="P78" s="182"/>
      <c r="Q78" s="182"/>
      <c r="R78" s="183">
        <f>[1]СВОД!$I$27</f>
        <v>5258</v>
      </c>
      <c r="S78" s="182">
        <f>[1]СВОД!$H$27</f>
        <v>75000</v>
      </c>
      <c r="T78" s="182"/>
      <c r="U78" s="182"/>
      <c r="V78" s="182"/>
      <c r="W78" s="182"/>
      <c r="X78" s="182"/>
      <c r="Y78" s="182"/>
      <c r="Z78" s="183">
        <f>[3]СВОД!$I$27</f>
        <v>0</v>
      </c>
      <c r="AA78" s="182">
        <f>[3]СВОД!$H$27</f>
        <v>76156.87</v>
      </c>
      <c r="AB78" s="182"/>
      <c r="AC78" s="182"/>
      <c r="AD78" s="182">
        <f t="shared" ref="AD78:AE81" si="44">Z78-R78</f>
        <v>-5258</v>
      </c>
      <c r="AE78" s="182">
        <f t="shared" si="44"/>
        <v>1156.8699999999953</v>
      </c>
      <c r="AF78" s="182"/>
      <c r="AG78" s="182"/>
      <c r="AH78" s="182"/>
      <c r="AI78" s="182"/>
      <c r="AJ78" s="182"/>
      <c r="AK78" s="182"/>
      <c r="AL78" s="182"/>
      <c r="AM78" s="182"/>
      <c r="AN78" s="182"/>
      <c r="AO78" s="182"/>
      <c r="AP78" s="182"/>
      <c r="AQ78" s="182"/>
      <c r="AR78" s="182"/>
      <c r="AS78" s="182"/>
      <c r="AT78" s="183">
        <f>[1]СВОД!$I$28</f>
        <v>22049</v>
      </c>
      <c r="AU78" s="182">
        <f>[1]СВОД!$H$28</f>
        <v>8000</v>
      </c>
      <c r="AV78" s="182"/>
      <c r="AW78" s="182"/>
      <c r="AX78" s="183">
        <f>[3]СВОД!$I$28</f>
        <v>22441</v>
      </c>
      <c r="AY78" s="182">
        <f>[3]СВОД!$H$28</f>
        <v>6843.13</v>
      </c>
      <c r="AZ78" s="182">
        <f t="shared" si="38"/>
        <v>392</v>
      </c>
      <c r="BA78" s="182">
        <f t="shared" si="38"/>
        <v>-1156.8699999999999</v>
      </c>
      <c r="BB78" s="182"/>
      <c r="BC78" s="182"/>
      <c r="BD78" s="182"/>
      <c r="BE78" s="182"/>
      <c r="BF78" s="182"/>
      <c r="BG78" s="182"/>
      <c r="BH78" s="182"/>
      <c r="BI78" s="182"/>
      <c r="BJ78" s="183">
        <f>[1]СВОД!$I$29</f>
        <v>27549</v>
      </c>
      <c r="BK78" s="243">
        <f>[1]СВОД!$H$29</f>
        <v>17000</v>
      </c>
      <c r="BL78" s="243"/>
      <c r="BM78" s="243"/>
      <c r="BN78" s="183">
        <f>[3]СВОД!$I$29</f>
        <v>25541</v>
      </c>
      <c r="BO78" s="243">
        <f>[3]СВОД!$H$29</f>
        <v>17000</v>
      </c>
      <c r="BP78" s="182">
        <f t="shared" si="39"/>
        <v>-2008</v>
      </c>
      <c r="BQ78" s="182">
        <f>BO78-BK78</f>
        <v>0</v>
      </c>
      <c r="BR78" s="74"/>
      <c r="BS78" s="74"/>
      <c r="BT78" s="74"/>
      <c r="BU78" s="74"/>
      <c r="BV78" s="74"/>
      <c r="BW78" s="74"/>
      <c r="BX78" s="74"/>
      <c r="BY78" s="74"/>
      <c r="BZ78" s="74"/>
      <c r="CA78" s="74"/>
      <c r="CB78" s="74"/>
      <c r="CC78" s="74"/>
      <c r="CD78" s="74"/>
      <c r="CE78" s="74"/>
      <c r="CF78" s="74"/>
      <c r="CG78" s="74"/>
      <c r="CH78" s="74"/>
      <c r="CI78" s="74"/>
      <c r="CJ78" s="74"/>
      <c r="CK78" s="74"/>
      <c r="CL78" s="74"/>
      <c r="CM78" s="74"/>
    </row>
    <row r="79" spans="1:91" ht="48.75" customHeight="1" x14ac:dyDescent="0.25">
      <c r="A79" s="277" t="s">
        <v>9</v>
      </c>
      <c r="B79" s="278"/>
      <c r="C79" s="183">
        <f>C76-C78</f>
        <v>160232</v>
      </c>
      <c r="D79" s="182">
        <f>D76-D78</f>
        <v>1003957.4400000001</v>
      </c>
      <c r="E79" s="182"/>
      <c r="F79" s="182"/>
      <c r="G79" s="183">
        <f>G76-G78</f>
        <v>160232</v>
      </c>
      <c r="H79" s="182">
        <f>H76-H78</f>
        <v>1003957.4400000001</v>
      </c>
      <c r="I79" s="243">
        <f>[3]СВОД!$T$26</f>
        <v>71715.41</v>
      </c>
      <c r="J79" s="182">
        <f t="shared" si="37"/>
        <v>0</v>
      </c>
      <c r="K79" s="182">
        <f t="shared" si="37"/>
        <v>0</v>
      </c>
      <c r="L79" s="182"/>
      <c r="M79" s="182"/>
      <c r="N79" s="182"/>
      <c r="O79" s="182"/>
      <c r="P79" s="182"/>
      <c r="Q79" s="182"/>
      <c r="R79" s="183">
        <f>R76-R78</f>
        <v>712042</v>
      </c>
      <c r="S79" s="182">
        <f>S76-S78</f>
        <v>912305.77999999991</v>
      </c>
      <c r="T79" s="182">
        <f>[1]СВОД!$U$103</f>
        <v>63480</v>
      </c>
      <c r="U79" s="182">
        <f>[1]СВОД!$X$103</f>
        <v>68197.789999999994</v>
      </c>
      <c r="V79" s="182"/>
      <c r="W79" s="182"/>
      <c r="X79" s="182"/>
      <c r="Y79" s="182"/>
      <c r="Z79" s="183">
        <f>Z76-Z78</f>
        <v>717300</v>
      </c>
      <c r="AA79" s="182">
        <f>AA76-AA78</f>
        <v>911148.90999999992</v>
      </c>
      <c r="AB79" s="182">
        <f>[3]СВОД!$U$103</f>
        <v>63479.6</v>
      </c>
      <c r="AC79" s="182">
        <f>[3]СВОД!$X$103</f>
        <v>68197.790000000008</v>
      </c>
      <c r="AD79" s="182">
        <f t="shared" si="44"/>
        <v>5258</v>
      </c>
      <c r="AE79" s="182">
        <f t="shared" si="44"/>
        <v>-1156.8699999999953</v>
      </c>
      <c r="AF79" s="182"/>
      <c r="AG79" s="182"/>
      <c r="AH79" s="182"/>
      <c r="AI79" s="182"/>
      <c r="AJ79" s="182"/>
      <c r="AK79" s="182"/>
      <c r="AL79" s="182"/>
      <c r="AM79" s="182"/>
      <c r="AN79" s="182"/>
      <c r="AO79" s="182"/>
      <c r="AP79" s="182"/>
      <c r="AQ79" s="182"/>
      <c r="AR79" s="182"/>
      <c r="AS79" s="182"/>
      <c r="AT79" s="183">
        <f>AT76-AT78</f>
        <v>139680</v>
      </c>
      <c r="AU79" s="182">
        <f>AU76-AU78</f>
        <v>396947.31</v>
      </c>
      <c r="AV79" s="182"/>
      <c r="AW79" s="182"/>
      <c r="AX79" s="183">
        <f>AX76-AX78</f>
        <v>139288</v>
      </c>
      <c r="AY79" s="182">
        <f>AY76-AY78</f>
        <v>398104.18</v>
      </c>
      <c r="AZ79" s="182">
        <f t="shared" si="38"/>
        <v>-392</v>
      </c>
      <c r="BA79" s="182">
        <f t="shared" si="38"/>
        <v>1156.8699999999953</v>
      </c>
      <c r="BB79" s="182"/>
      <c r="BC79" s="182"/>
      <c r="BD79" s="182"/>
      <c r="BE79" s="182"/>
      <c r="BF79" s="182"/>
      <c r="BG79" s="182"/>
      <c r="BH79" s="182"/>
      <c r="BI79" s="182"/>
      <c r="BJ79" s="183">
        <f>BJ76-BJ78</f>
        <v>508725</v>
      </c>
      <c r="BK79" s="243">
        <f>BK76-BK78</f>
        <v>2951520.58</v>
      </c>
      <c r="BL79" s="243"/>
      <c r="BM79" s="243"/>
      <c r="BN79" s="183">
        <f>BN76-BN78</f>
        <v>510733</v>
      </c>
      <c r="BO79" s="243">
        <f>BO76-BO78</f>
        <v>2951520.58</v>
      </c>
      <c r="BP79" s="182">
        <f t="shared" si="39"/>
        <v>2008</v>
      </c>
      <c r="BQ79" s="182">
        <f t="shared" si="39"/>
        <v>0</v>
      </c>
      <c r="BR79" s="74"/>
      <c r="BS79" s="74"/>
      <c r="BT79" s="74"/>
      <c r="BU79" s="74"/>
      <c r="BV79" s="74"/>
      <c r="BW79" s="74"/>
      <c r="BX79" s="74"/>
      <c r="BY79" s="74"/>
      <c r="BZ79" s="74"/>
      <c r="CA79" s="144"/>
      <c r="CB79" s="144"/>
      <c r="CC79" s="144"/>
      <c r="CD79" s="74"/>
      <c r="CE79" s="144"/>
      <c r="CF79" s="74"/>
      <c r="CG79" s="74"/>
      <c r="CH79" s="145">
        <f>CH63-CF63</f>
        <v>0</v>
      </c>
      <c r="CI79" s="74"/>
      <c r="CJ79" s="74"/>
      <c r="CK79" s="74"/>
      <c r="CL79" s="74"/>
      <c r="CM79" s="74"/>
    </row>
    <row r="80" spans="1:91" ht="42.75" customHeight="1" x14ac:dyDescent="0.25">
      <c r="A80" s="279" t="s">
        <v>10</v>
      </c>
      <c r="B80" s="280"/>
      <c r="C80" s="250"/>
      <c r="D80" s="244"/>
      <c r="E80" s="244"/>
      <c r="F80" s="244"/>
      <c r="G80" s="250"/>
      <c r="H80" s="244"/>
      <c r="I80" s="245"/>
      <c r="J80" s="244">
        <f t="shared" si="37"/>
        <v>0</v>
      </c>
      <c r="K80" s="244">
        <f t="shared" si="37"/>
        <v>0</v>
      </c>
      <c r="L80" s="244"/>
      <c r="M80" s="244"/>
      <c r="N80" s="244"/>
      <c r="O80" s="244"/>
      <c r="P80" s="244"/>
      <c r="Q80" s="244"/>
      <c r="R80" s="250"/>
      <c r="S80" s="244"/>
      <c r="T80" s="244"/>
      <c r="U80" s="244"/>
      <c r="V80" s="244"/>
      <c r="W80" s="244"/>
      <c r="X80" s="244"/>
      <c r="Y80" s="244"/>
      <c r="Z80" s="250"/>
      <c r="AA80" s="244"/>
      <c r="AB80" s="244"/>
      <c r="AC80" s="244"/>
      <c r="AD80" s="244">
        <f t="shared" si="44"/>
        <v>0</v>
      </c>
      <c r="AE80" s="244">
        <f t="shared" si="44"/>
        <v>0</v>
      </c>
      <c r="AF80" s="244"/>
      <c r="AG80" s="244"/>
      <c r="AH80" s="244"/>
      <c r="AI80" s="244"/>
      <c r="AJ80" s="244"/>
      <c r="AK80" s="244"/>
      <c r="AL80" s="244"/>
      <c r="AM80" s="244"/>
      <c r="AN80" s="244"/>
      <c r="AO80" s="244"/>
      <c r="AP80" s="244"/>
      <c r="AQ80" s="244"/>
      <c r="AR80" s="244"/>
      <c r="AS80" s="244"/>
      <c r="AT80" s="250"/>
      <c r="AU80" s="244"/>
      <c r="AV80" s="244"/>
      <c r="AW80" s="244"/>
      <c r="AX80" s="250"/>
      <c r="AY80" s="244"/>
      <c r="AZ80" s="244">
        <f t="shared" si="38"/>
        <v>0</v>
      </c>
      <c r="BA80" s="244">
        <f t="shared" si="38"/>
        <v>0</v>
      </c>
      <c r="BB80" s="244"/>
      <c r="BC80" s="244"/>
      <c r="BD80" s="244"/>
      <c r="BE80" s="244"/>
      <c r="BF80" s="244"/>
      <c r="BG80" s="244"/>
      <c r="BH80" s="244"/>
      <c r="BI80" s="244"/>
      <c r="BJ80" s="250"/>
      <c r="BK80" s="245">
        <f>[1]СВОД!$T$15</f>
        <v>353360.18195000006</v>
      </c>
      <c r="BL80" s="245"/>
      <c r="BM80" s="245"/>
      <c r="BN80" s="250"/>
      <c r="BO80" s="245">
        <f>[3]СВОД!$T$15</f>
        <v>309577.22095000005</v>
      </c>
      <c r="BP80" s="244">
        <f t="shared" si="39"/>
        <v>0</v>
      </c>
      <c r="BQ80" s="244">
        <f t="shared" si="39"/>
        <v>-43782.96100000001</v>
      </c>
      <c r="BR80" s="75"/>
      <c r="BS80" s="75"/>
      <c r="BT80" s="75"/>
      <c r="BU80" s="75"/>
      <c r="BV80" s="75"/>
      <c r="BW80" s="75"/>
      <c r="BX80" s="75"/>
      <c r="BY80" s="75"/>
      <c r="BZ80" s="75"/>
      <c r="CA80" s="75"/>
      <c r="CB80" s="75"/>
      <c r="CC80" s="75"/>
      <c r="CD80" s="75"/>
      <c r="CE80" s="75"/>
      <c r="CF80" s="75"/>
      <c r="CG80" s="75"/>
      <c r="CH80" s="75"/>
      <c r="CI80" s="75"/>
      <c r="CJ80" s="75"/>
      <c r="CK80" s="75"/>
      <c r="CL80" s="75"/>
      <c r="CM80" s="75"/>
    </row>
    <row r="81" spans="1:91" x14ac:dyDescent="0.25">
      <c r="A81" s="281" t="s">
        <v>11</v>
      </c>
      <c r="B81" s="282"/>
      <c r="C81" s="251">
        <f>C79+C80</f>
        <v>160232</v>
      </c>
      <c r="D81" s="246">
        <f>D79+D80</f>
        <v>1003957.4400000001</v>
      </c>
      <c r="E81" s="246"/>
      <c r="F81" s="246"/>
      <c r="G81" s="251">
        <f>G79+G80</f>
        <v>160232</v>
      </c>
      <c r="H81" s="246">
        <f>H79+H80</f>
        <v>1003957.4400000001</v>
      </c>
      <c r="I81" s="247">
        <f>I79+I80</f>
        <v>71715.41</v>
      </c>
      <c r="J81" s="246">
        <f t="shared" si="37"/>
        <v>0</v>
      </c>
      <c r="K81" s="246">
        <f t="shared" si="37"/>
        <v>0</v>
      </c>
      <c r="L81" s="246"/>
      <c r="M81" s="246"/>
      <c r="N81" s="246"/>
      <c r="O81" s="246"/>
      <c r="P81" s="246"/>
      <c r="Q81" s="246"/>
      <c r="R81" s="251">
        <f>R79+R80</f>
        <v>712042</v>
      </c>
      <c r="S81" s="246">
        <f>S79+S80</f>
        <v>912305.77999999991</v>
      </c>
      <c r="T81" s="246"/>
      <c r="U81" s="246"/>
      <c r="V81" s="246"/>
      <c r="W81" s="246"/>
      <c r="X81" s="246"/>
      <c r="Y81" s="246"/>
      <c r="Z81" s="251">
        <f>Z79+Z80</f>
        <v>717300</v>
      </c>
      <c r="AA81" s="246">
        <f>AA79+AA80</f>
        <v>911148.90999999992</v>
      </c>
      <c r="AB81" s="246"/>
      <c r="AC81" s="246"/>
      <c r="AD81" s="246">
        <f t="shared" si="44"/>
        <v>5258</v>
      </c>
      <c r="AE81" s="246">
        <f t="shared" si="44"/>
        <v>-1156.8699999999953</v>
      </c>
      <c r="AF81" s="246"/>
      <c r="AG81" s="246"/>
      <c r="AH81" s="246"/>
      <c r="AI81" s="246"/>
      <c r="AJ81" s="246"/>
      <c r="AK81" s="246"/>
      <c r="AL81" s="246"/>
      <c r="AM81" s="246"/>
      <c r="AN81" s="246"/>
      <c r="AO81" s="246"/>
      <c r="AP81" s="246"/>
      <c r="AQ81" s="246"/>
      <c r="AR81" s="246"/>
      <c r="AS81" s="246"/>
      <c r="AT81" s="251">
        <f>AT79+AT80</f>
        <v>139680</v>
      </c>
      <c r="AU81" s="246">
        <f>AU79+AU80</f>
        <v>396947.31</v>
      </c>
      <c r="AV81" s="246"/>
      <c r="AW81" s="246"/>
      <c r="AX81" s="251">
        <f>AX79+AX80</f>
        <v>139288</v>
      </c>
      <c r="AY81" s="246">
        <f>AY79+AY80</f>
        <v>398104.18</v>
      </c>
      <c r="AZ81" s="246">
        <f t="shared" si="38"/>
        <v>-392</v>
      </c>
      <c r="BA81" s="246">
        <f t="shared" si="38"/>
        <v>1156.8699999999953</v>
      </c>
      <c r="BB81" s="246"/>
      <c r="BC81" s="246"/>
      <c r="BD81" s="246"/>
      <c r="BE81" s="246"/>
      <c r="BF81" s="246"/>
      <c r="BG81" s="246"/>
      <c r="BH81" s="246"/>
      <c r="BI81" s="246"/>
      <c r="BJ81" s="251">
        <f>BJ79+BJ80</f>
        <v>508725</v>
      </c>
      <c r="BK81" s="247">
        <f>BK79+BK80</f>
        <v>3304880.7619500002</v>
      </c>
      <c r="BL81" s="247"/>
      <c r="BM81" s="247"/>
      <c r="BN81" s="251">
        <f>BN79+BN80</f>
        <v>510733</v>
      </c>
      <c r="BO81" s="247">
        <f>BO79+BO80</f>
        <v>3261097.8009500001</v>
      </c>
      <c r="BP81" s="246">
        <f t="shared" si="39"/>
        <v>2008</v>
      </c>
      <c r="BQ81" s="246">
        <f t="shared" si="39"/>
        <v>-43782.961000000127</v>
      </c>
      <c r="BR81" s="76"/>
      <c r="BS81" s="76"/>
      <c r="BT81" s="76"/>
      <c r="BU81" s="76"/>
      <c r="BV81" s="76"/>
      <c r="BW81" s="76"/>
      <c r="BX81" s="76"/>
      <c r="BY81" s="76"/>
      <c r="BZ81" s="76"/>
      <c r="CA81" s="76"/>
      <c r="CB81" s="76"/>
      <c r="CC81" s="76"/>
      <c r="CD81" s="76"/>
      <c r="CE81" s="76"/>
      <c r="CF81" s="76"/>
      <c r="CG81" s="76"/>
      <c r="CH81" s="76"/>
      <c r="CI81" s="76"/>
      <c r="CJ81" s="76"/>
      <c r="CK81" s="76"/>
      <c r="CL81" s="76"/>
      <c r="CM81" s="76"/>
    </row>
    <row r="82" spans="1:91" x14ac:dyDescent="0.25">
      <c r="E82" s="146">
        <f>E74-'[2]СВОД по МО'!$EE$80</f>
        <v>0</v>
      </c>
      <c r="F82" s="146">
        <f>F74-'[2]СВОД по МО'!$EF$80</f>
        <v>0</v>
      </c>
      <c r="V82" s="146">
        <f>V74-'[2]СВОД по МО'!$EM$80</f>
        <v>0</v>
      </c>
      <c r="W82" s="146">
        <f>W74-'[2]СВОД по МО'!$EN$80</f>
        <v>0</v>
      </c>
      <c r="X82" s="146"/>
      <c r="Y82" s="146"/>
      <c r="AV82" s="146">
        <f>AV74-'[2]СВОД по МО'!$EX$80</f>
        <v>0</v>
      </c>
      <c r="AW82" s="146">
        <f>AW74-'[2]СВОД по МО'!$FA$80</f>
        <v>0</v>
      </c>
      <c r="BK82" s="146">
        <f>BK81-BK74</f>
        <v>31164.861950000748</v>
      </c>
      <c r="BL82" s="146"/>
      <c r="BM82" s="146"/>
      <c r="BO82" s="146">
        <f>BO81-BO74</f>
        <v>8.1409500003792346</v>
      </c>
      <c r="BQ82" s="146">
        <f>BQ74-BQ80</f>
        <v>31156.720999999925</v>
      </c>
    </row>
    <row r="83" spans="1:91" x14ac:dyDescent="0.25">
      <c r="BW83" s="146"/>
    </row>
    <row r="84" spans="1:91" ht="13.5" customHeight="1" x14ac:dyDescent="0.25">
      <c r="BO84" s="146"/>
      <c r="BQ84" s="146"/>
    </row>
    <row r="85" spans="1:91" x14ac:dyDescent="0.25">
      <c r="BO85" s="265"/>
    </row>
  </sheetData>
  <autoFilter ref="A13:CM74" xr:uid="{00000000-0009-0000-0000-000001000000}"/>
  <mergeCells count="61">
    <mergeCell ref="BZ8:CM10"/>
    <mergeCell ref="CF12:CG12"/>
    <mergeCell ref="CH12:CI12"/>
    <mergeCell ref="AT11:BI11"/>
    <mergeCell ref="AZ12:BA12"/>
    <mergeCell ref="BB12:BC12"/>
    <mergeCell ref="CL12:CM12"/>
    <mergeCell ref="BJ11:BY11"/>
    <mergeCell ref="BJ12:BK12"/>
    <mergeCell ref="BV12:BW12"/>
    <mergeCell ref="BX12:BY12"/>
    <mergeCell ref="BZ11:CM11"/>
    <mergeCell ref="BZ12:CA12"/>
    <mergeCell ref="CD12:CE12"/>
    <mergeCell ref="CJ12:CK12"/>
    <mergeCell ref="AX12:AY12"/>
    <mergeCell ref="A80:B80"/>
    <mergeCell ref="A81:B81"/>
    <mergeCell ref="BH12:BI12"/>
    <mergeCell ref="BN12:BO12"/>
    <mergeCell ref="A8:A12"/>
    <mergeCell ref="B8:B12"/>
    <mergeCell ref="C11:Q11"/>
    <mergeCell ref="R11:AS11"/>
    <mergeCell ref="C12:D12"/>
    <mergeCell ref="C8:Q10"/>
    <mergeCell ref="R8:AS10"/>
    <mergeCell ref="AT8:BI10"/>
    <mergeCell ref="BJ8:BY10"/>
    <mergeCell ref="R12:S12"/>
    <mergeCell ref="Z12:AA12"/>
    <mergeCell ref="BF12:BG12"/>
    <mergeCell ref="CB12:CC12"/>
    <mergeCell ref="BT12:BU12"/>
    <mergeCell ref="BR12:BS12"/>
    <mergeCell ref="AD12:AE12"/>
    <mergeCell ref="A79:B79"/>
    <mergeCell ref="G12:H12"/>
    <mergeCell ref="L12:M12"/>
    <mergeCell ref="N12:O12"/>
    <mergeCell ref="A78:B78"/>
    <mergeCell ref="J12:K12"/>
    <mergeCell ref="A76:B76"/>
    <mergeCell ref="E12:F12"/>
    <mergeCell ref="AP12:AQ12"/>
    <mergeCell ref="AF12:AG12"/>
    <mergeCell ref="AJ12:AK12"/>
    <mergeCell ref="AL12:AM12"/>
    <mergeCell ref="P12:Q12"/>
    <mergeCell ref="AH12:AI12"/>
    <mergeCell ref="AN12:AO12"/>
    <mergeCell ref="BP12:BQ12"/>
    <mergeCell ref="AR12:AS12"/>
    <mergeCell ref="AT12:AU12"/>
    <mergeCell ref="T12:U12"/>
    <mergeCell ref="AB12:AC12"/>
    <mergeCell ref="V12:W12"/>
    <mergeCell ref="AV12:AW12"/>
    <mergeCell ref="BL12:BM12"/>
    <mergeCell ref="BD12:BE12"/>
    <mergeCell ref="X12:Y12"/>
  </mergeCells>
  <pageMargins left="0.70866141732283472" right="0.70866141732283472" top="0.74803149606299213" bottom="0.74803149606299213" header="0.31496062992125984" footer="0.31496062992125984"/>
  <pageSetup paperSize="9" scale="28" fitToWidth="3" orientation="landscape" r:id="rId1"/>
  <colBreaks count="2" manualBreakCount="2">
    <brk id="33" max="80" man="1"/>
    <brk id="61" max="80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35"/>
    <pageSetUpPr fitToPage="1"/>
  </sheetPr>
  <dimension ref="A1:AI84"/>
  <sheetViews>
    <sheetView view="pageBreakPreview" zoomScale="80" zoomScaleNormal="80" zoomScaleSheetLayoutView="80" workbookViewId="0">
      <pane xSplit="2" ySplit="13" topLeftCell="E59" activePane="bottomRight" state="frozen"/>
      <selection activeCell="BZ11" sqref="BZ11:CM11"/>
      <selection pane="topRight" activeCell="BZ11" sqref="BZ11:CM11"/>
      <selection pane="bottomLeft" activeCell="BZ11" sqref="BZ11:CM11"/>
      <selection pane="bottomRight" activeCell="D77" sqref="D77"/>
    </sheetView>
  </sheetViews>
  <sheetFormatPr defaultColWidth="9.140625" defaultRowHeight="15" x14ac:dyDescent="0.25"/>
  <cols>
    <col min="1" max="1" width="5.140625" style="1" customWidth="1"/>
    <col min="2" max="2" width="25.7109375" style="1" customWidth="1"/>
    <col min="3" max="3" width="16.140625" style="1" customWidth="1"/>
    <col min="4" max="6" width="17.85546875" style="1" customWidth="1"/>
    <col min="7" max="7" width="16.140625" style="1" customWidth="1"/>
    <col min="8" max="8" width="20.140625" style="1" customWidth="1"/>
    <col min="9" max="9" width="16.140625" style="1" customWidth="1"/>
    <col min="10" max="10" width="17.5703125" style="1" customWidth="1"/>
    <col min="11" max="11" width="16.140625" style="1" customWidth="1"/>
    <col min="12" max="12" width="19.140625" style="1" customWidth="1"/>
    <col min="13" max="13" width="16.140625" style="1" customWidth="1"/>
    <col min="14" max="16" width="18.5703125" style="1" customWidth="1"/>
    <col min="17" max="17" width="16.140625" style="1" customWidth="1"/>
    <col min="18" max="18" width="17.42578125" style="1" customWidth="1"/>
    <col min="19" max="19" width="12" style="1" customWidth="1"/>
    <col min="20" max="22" width="14.85546875" style="1" customWidth="1"/>
    <col min="23" max="23" width="13.7109375" style="1" customWidth="1"/>
    <col min="24" max="24" width="18.28515625" style="1" customWidth="1"/>
    <col min="25" max="25" width="9.140625" style="1"/>
    <col min="26" max="26" width="18.28515625" style="1" customWidth="1"/>
    <col min="27" max="27" width="12" style="1" customWidth="1"/>
    <col min="28" max="28" width="16" style="1" customWidth="1"/>
    <col min="29" max="32" width="9.140625" style="1"/>
    <col min="33" max="33" width="15.5703125" style="1" customWidth="1"/>
    <col min="34" max="34" width="14.85546875" style="1" customWidth="1"/>
    <col min="35" max="35" width="18.28515625" style="1" customWidth="1"/>
    <col min="36" max="16384" width="9.140625" style="1"/>
  </cols>
  <sheetData>
    <row r="1" spans="1:35" x14ac:dyDescent="0.25">
      <c r="R1" s="96"/>
      <c r="AF1" s="96" t="s">
        <v>27</v>
      </c>
    </row>
    <row r="2" spans="1:35" ht="12.75" customHeight="1" x14ac:dyDescent="0.25">
      <c r="R2" s="96"/>
      <c r="AF2" s="96" t="s">
        <v>28</v>
      </c>
    </row>
    <row r="3" spans="1:35" x14ac:dyDescent="0.25">
      <c r="R3" s="96"/>
      <c r="AF3" s="96" t="s">
        <v>29</v>
      </c>
    </row>
    <row r="4" spans="1:35" x14ac:dyDescent="0.25">
      <c r="K4" s="271">
        <f>I45-K45</f>
        <v>0</v>
      </c>
      <c r="R4" s="96"/>
      <c r="AF4" s="96" t="str">
        <f>'Скорая медицинская помощь'!$P$4</f>
        <v>страхованию от 29.11.2022 года № 8/2022</v>
      </c>
    </row>
    <row r="5" spans="1:35" x14ac:dyDescent="0.25">
      <c r="L5" s="146"/>
    </row>
    <row r="6" spans="1:35" x14ac:dyDescent="0.25">
      <c r="J6" s="146"/>
    </row>
    <row r="7" spans="1:35" ht="23.25" customHeight="1" x14ac:dyDescent="0.25"/>
    <row r="8" spans="1:35" ht="12.75" customHeight="1" x14ac:dyDescent="0.25">
      <c r="A8" s="299" t="s">
        <v>0</v>
      </c>
      <c r="B8" s="302" t="s">
        <v>1</v>
      </c>
      <c r="C8" s="283" t="s">
        <v>24</v>
      </c>
      <c r="D8" s="284"/>
      <c r="E8" s="284"/>
      <c r="F8" s="284"/>
      <c r="G8" s="284"/>
      <c r="H8" s="284"/>
      <c r="I8" s="284"/>
      <c r="J8" s="284"/>
      <c r="K8" s="284"/>
      <c r="L8" s="284"/>
      <c r="M8" s="284"/>
      <c r="N8" s="284"/>
      <c r="O8" s="284"/>
      <c r="P8" s="284"/>
      <c r="Q8" s="284"/>
      <c r="R8" s="284"/>
      <c r="S8" s="283" t="s">
        <v>25</v>
      </c>
      <c r="T8" s="284"/>
      <c r="U8" s="284"/>
      <c r="V8" s="284"/>
      <c r="W8" s="284"/>
      <c r="X8" s="284"/>
      <c r="Y8" s="284"/>
      <c r="Z8" s="284"/>
      <c r="AA8" s="284"/>
      <c r="AB8" s="284"/>
      <c r="AC8" s="284"/>
      <c r="AD8" s="284"/>
      <c r="AE8" s="284"/>
      <c r="AF8" s="285"/>
    </row>
    <row r="9" spans="1:35" ht="13.5" customHeight="1" x14ac:dyDescent="0.25">
      <c r="A9" s="300"/>
      <c r="B9" s="303"/>
      <c r="C9" s="286"/>
      <c r="D9" s="287"/>
      <c r="E9" s="287"/>
      <c r="F9" s="287"/>
      <c r="G9" s="287"/>
      <c r="H9" s="287"/>
      <c r="I9" s="287"/>
      <c r="J9" s="287"/>
      <c r="K9" s="287"/>
      <c r="L9" s="287"/>
      <c r="M9" s="287"/>
      <c r="N9" s="287"/>
      <c r="O9" s="287"/>
      <c r="P9" s="287"/>
      <c r="Q9" s="287"/>
      <c r="R9" s="287"/>
      <c r="S9" s="286"/>
      <c r="T9" s="287"/>
      <c r="U9" s="287"/>
      <c r="V9" s="287"/>
      <c r="W9" s="287"/>
      <c r="X9" s="287"/>
      <c r="Y9" s="287"/>
      <c r="Z9" s="287"/>
      <c r="AA9" s="287"/>
      <c r="AB9" s="287"/>
      <c r="AC9" s="287"/>
      <c r="AD9" s="287"/>
      <c r="AE9" s="287"/>
      <c r="AF9" s="288"/>
    </row>
    <row r="10" spans="1:35" ht="12" customHeight="1" x14ac:dyDescent="0.25">
      <c r="A10" s="300"/>
      <c r="B10" s="303"/>
      <c r="C10" s="286"/>
      <c r="D10" s="287"/>
      <c r="E10" s="287"/>
      <c r="F10" s="287"/>
      <c r="G10" s="287"/>
      <c r="H10" s="287"/>
      <c r="I10" s="287"/>
      <c r="J10" s="287"/>
      <c r="K10" s="287"/>
      <c r="L10" s="287"/>
      <c r="M10" s="287"/>
      <c r="N10" s="287"/>
      <c r="O10" s="287"/>
      <c r="P10" s="287"/>
      <c r="Q10" s="287"/>
      <c r="R10" s="287"/>
      <c r="S10" s="286"/>
      <c r="T10" s="287"/>
      <c r="U10" s="287"/>
      <c r="V10" s="287"/>
      <c r="W10" s="287"/>
      <c r="X10" s="287"/>
      <c r="Y10" s="287"/>
      <c r="Z10" s="287"/>
      <c r="AA10" s="287"/>
      <c r="AB10" s="287"/>
      <c r="AC10" s="287"/>
      <c r="AD10" s="287"/>
      <c r="AE10" s="287"/>
      <c r="AF10" s="288"/>
    </row>
    <row r="11" spans="1:35" ht="18.75" customHeight="1" x14ac:dyDescent="0.25">
      <c r="A11" s="300"/>
      <c r="B11" s="303"/>
      <c r="C11" s="289"/>
      <c r="D11" s="290"/>
      <c r="E11" s="290"/>
      <c r="F11" s="290"/>
      <c r="G11" s="290"/>
      <c r="H11" s="290"/>
      <c r="I11" s="290"/>
      <c r="J11" s="290"/>
      <c r="K11" s="290"/>
      <c r="L11" s="290"/>
      <c r="M11" s="290"/>
      <c r="N11" s="290"/>
      <c r="O11" s="290"/>
      <c r="P11" s="290"/>
      <c r="Q11" s="290"/>
      <c r="R11" s="290"/>
      <c r="S11" s="361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362"/>
      <c r="AE11" s="362"/>
      <c r="AF11" s="363"/>
    </row>
    <row r="12" spans="1:35" s="2" customFormat="1" ht="119.25" customHeight="1" x14ac:dyDescent="0.25">
      <c r="A12" s="301"/>
      <c r="B12" s="304"/>
      <c r="C12" s="358" t="str">
        <f>'Скорая медицинская помощь'!$C$12</f>
        <v>Утвержденное плановое задание в соответствии с заседанием Комиссии 6/2022</v>
      </c>
      <c r="D12" s="326"/>
      <c r="E12" s="321" t="str">
        <f>'Скорая медицинская помощь'!$E$12</f>
        <v>Принято к оплате оказанной медицинской помощи за 10 месяцев 2022 года</v>
      </c>
      <c r="F12" s="322"/>
      <c r="G12" s="326" t="str">
        <f>'Скорая медицинская помощь'!$G$12</f>
        <v>Проект планового задания для заседания Комиссии 8/2022</v>
      </c>
      <c r="H12" s="326"/>
      <c r="I12" s="327" t="str">
        <f>'Скорая медицинская помощь'!$I$12</f>
        <v>Внесенные в проект планового задания изменения в соответствии с заседанием Комиссии 8/2022</v>
      </c>
      <c r="J12" s="328"/>
      <c r="K12" s="294" t="s">
        <v>12</v>
      </c>
      <c r="L12" s="293"/>
      <c r="M12" s="294" t="s">
        <v>45</v>
      </c>
      <c r="N12" s="293"/>
      <c r="O12" s="330" t="s">
        <v>13</v>
      </c>
      <c r="P12" s="330"/>
      <c r="Q12" s="294" t="s">
        <v>14</v>
      </c>
      <c r="R12" s="305"/>
      <c r="S12" s="358" t="str">
        <f>'Скорая медицинская помощь'!$C$12</f>
        <v>Утвержденное плановое задание в соответствии с заседанием Комиссии 6/2022</v>
      </c>
      <c r="T12" s="326"/>
      <c r="U12" s="321" t="str">
        <f>'Скорая медицинская помощь'!$E$12</f>
        <v>Принято к оплате оказанной медицинской помощи за 10 месяцев 2022 года</v>
      </c>
      <c r="V12" s="322"/>
      <c r="W12" s="326" t="str">
        <f>'Скорая медицинская помощь'!$G$12</f>
        <v>Проект планового задания для заседания Комиссии 8/2022</v>
      </c>
      <c r="X12" s="326"/>
      <c r="Y12" s="327" t="str">
        <f>'Скорая медицинская помощь'!$I$12</f>
        <v>Внесенные в проект планового задания изменения в соответствии с заседанием Комиссии 8/2022</v>
      </c>
      <c r="Z12" s="328"/>
      <c r="AA12" s="364" t="s">
        <v>12</v>
      </c>
      <c r="AB12" s="365"/>
      <c r="AC12" s="364" t="s">
        <v>13</v>
      </c>
      <c r="AD12" s="365"/>
      <c r="AE12" s="364" t="s">
        <v>14</v>
      </c>
      <c r="AF12" s="366"/>
      <c r="AG12" s="359"/>
      <c r="AI12" s="360"/>
    </row>
    <row r="13" spans="1:35" s="2" customFormat="1" ht="42" customHeight="1" x14ac:dyDescent="0.25">
      <c r="A13" s="56"/>
      <c r="B13" s="57"/>
      <c r="C13" s="20" t="s">
        <v>16</v>
      </c>
      <c r="D13" s="37" t="s">
        <v>17</v>
      </c>
      <c r="E13" s="82" t="s">
        <v>16</v>
      </c>
      <c r="F13" s="83" t="s">
        <v>17</v>
      </c>
      <c r="G13" s="21" t="s">
        <v>16</v>
      </c>
      <c r="H13" s="21" t="s">
        <v>17</v>
      </c>
      <c r="I13" s="22" t="s">
        <v>16</v>
      </c>
      <c r="J13" s="22" t="s">
        <v>17</v>
      </c>
      <c r="K13" s="21" t="s">
        <v>16</v>
      </c>
      <c r="L13" s="21" t="s">
        <v>17</v>
      </c>
      <c r="M13" s="21" t="s">
        <v>16</v>
      </c>
      <c r="N13" s="21" t="s">
        <v>17</v>
      </c>
      <c r="O13" s="83" t="s">
        <v>16</v>
      </c>
      <c r="P13" s="83" t="s">
        <v>17</v>
      </c>
      <c r="Q13" s="21" t="s">
        <v>16</v>
      </c>
      <c r="R13" s="23" t="s">
        <v>17</v>
      </c>
      <c r="S13" s="20" t="s">
        <v>16</v>
      </c>
      <c r="T13" s="37" t="s">
        <v>17</v>
      </c>
      <c r="U13" s="82" t="s">
        <v>16</v>
      </c>
      <c r="V13" s="83" t="s">
        <v>17</v>
      </c>
      <c r="W13" s="21" t="s">
        <v>16</v>
      </c>
      <c r="X13" s="21" t="s">
        <v>17</v>
      </c>
      <c r="Y13" s="22" t="s">
        <v>16</v>
      </c>
      <c r="Z13" s="22" t="s">
        <v>17</v>
      </c>
      <c r="AA13" s="21" t="s">
        <v>16</v>
      </c>
      <c r="AB13" s="21" t="s">
        <v>17</v>
      </c>
      <c r="AC13" s="21" t="s">
        <v>16</v>
      </c>
      <c r="AD13" s="21" t="s">
        <v>17</v>
      </c>
      <c r="AE13" s="21" t="s">
        <v>16</v>
      </c>
      <c r="AF13" s="23" t="s">
        <v>17</v>
      </c>
      <c r="AG13" s="359"/>
      <c r="AI13" s="360"/>
    </row>
    <row r="14" spans="1:35" x14ac:dyDescent="0.25">
      <c r="A14" s="24">
        <f>'Скорая медицинская помощь'!A14</f>
        <v>1</v>
      </c>
      <c r="B14" s="25" t="str">
        <f>'Скорая медицинская помощь'!B14</f>
        <v>ККБ Лукашевского</v>
      </c>
      <c r="C14" s="3">
        <f>'[1]План 2022'!$X9</f>
        <v>11374</v>
      </c>
      <c r="D14" s="48">
        <f>'[1]План 2022'!$Y9</f>
        <v>1535776.33</v>
      </c>
      <c r="E14" s="48">
        <f>'[2]СВОД по МО'!$GD$16</f>
        <v>9696</v>
      </c>
      <c r="F14" s="48">
        <f>'[2]СВОД по МО'!$GJ$16</f>
        <v>1279107.46147</v>
      </c>
      <c r="G14" s="3">
        <f>'[3]План 2022'!$X9</f>
        <v>11799</v>
      </c>
      <c r="H14" s="48">
        <f>'[3]План 2022'!$Y9</f>
        <v>1563733.31</v>
      </c>
      <c r="I14" s="5">
        <f t="shared" ref="I14:I45" si="0">G14-C14</f>
        <v>425</v>
      </c>
      <c r="J14" s="87">
        <f>H14-D14</f>
        <v>27956.979999999981</v>
      </c>
      <c r="K14" s="152">
        <v>425</v>
      </c>
      <c r="L14" s="149">
        <f>28137.24-180.26</f>
        <v>27956.980000000003</v>
      </c>
      <c r="M14" s="152"/>
      <c r="N14" s="189"/>
      <c r="O14" s="189"/>
      <c r="P14" s="189"/>
      <c r="Q14" s="152"/>
      <c r="R14" s="153"/>
      <c r="S14" s="3">
        <f>'[1]План 2022'!$AF9</f>
        <v>337</v>
      </c>
      <c r="T14" s="48">
        <f>'[1]План 2022'!$AG9</f>
        <v>115511.80999999998</v>
      </c>
      <c r="U14" s="48">
        <f>'[2]СВОД по МО'!$GT$16</f>
        <v>265</v>
      </c>
      <c r="V14" s="48">
        <f>'[2]СВОД по МО'!$GZ$16</f>
        <v>88664.092309999993</v>
      </c>
      <c r="W14" s="3">
        <f>'[3]План 2022'!$AF9</f>
        <v>337</v>
      </c>
      <c r="X14" s="48">
        <f>'[3]План 2022'!$AG9</f>
        <v>115331.54999999999</v>
      </c>
      <c r="Y14" s="55">
        <f t="shared" ref="Y14:Y45" si="1">W14-S14</f>
        <v>0</v>
      </c>
      <c r="Z14" s="87">
        <f t="shared" ref="Z14:Z45" si="2">X14-T14</f>
        <v>-180.25999999999476</v>
      </c>
      <c r="AA14" s="152">
        <v>0</v>
      </c>
      <c r="AB14" s="154">
        <v>-180.26</v>
      </c>
      <c r="AC14" s="152"/>
      <c r="AD14" s="152"/>
      <c r="AE14" s="152"/>
      <c r="AF14" s="153"/>
      <c r="AG14" s="32"/>
      <c r="AH14" s="266"/>
      <c r="AI14" s="266"/>
    </row>
    <row r="15" spans="1:35" x14ac:dyDescent="0.25">
      <c r="A15" s="24">
        <f>'Скорая медицинская помощь'!A15</f>
        <v>2</v>
      </c>
      <c r="B15" s="25" t="str">
        <f>'Скорая медицинская помощь'!B15</f>
        <v>ККДБ</v>
      </c>
      <c r="C15" s="3">
        <f>'[1]План 2022'!$X10</f>
        <v>3699</v>
      </c>
      <c r="D15" s="48">
        <f>'[1]План 2022'!$Y10</f>
        <v>466884.39</v>
      </c>
      <c r="E15" s="48">
        <f>'[2]СВОД по МО'!$GD$17</f>
        <v>3197</v>
      </c>
      <c r="F15" s="48">
        <f>'[2]СВОД по МО'!$GJ$17</f>
        <v>367087.11507</v>
      </c>
      <c r="G15" s="3">
        <f>'[3]План 2022'!$X10</f>
        <v>3899</v>
      </c>
      <c r="H15" s="48">
        <f>'[3]План 2022'!$Y10</f>
        <v>466884.39</v>
      </c>
      <c r="I15" s="5">
        <f t="shared" si="0"/>
        <v>200</v>
      </c>
      <c r="J15" s="87">
        <f t="shared" ref="J15:J45" si="3">H15-D15</f>
        <v>0</v>
      </c>
      <c r="K15" s="152">
        <v>200</v>
      </c>
      <c r="L15" s="149">
        <v>0</v>
      </c>
      <c r="M15" s="152"/>
      <c r="N15" s="189"/>
      <c r="O15" s="189"/>
      <c r="P15" s="189"/>
      <c r="Q15" s="152"/>
      <c r="R15" s="153"/>
      <c r="S15" s="3">
        <f>'[1]План 2022'!$AF10</f>
        <v>41</v>
      </c>
      <c r="T15" s="48">
        <f>'[1]План 2022'!$AG10</f>
        <v>25002.18</v>
      </c>
      <c r="U15" s="48">
        <f>'[2]СВОД по МО'!$GT$17</f>
        <v>10</v>
      </c>
      <c r="V15" s="48">
        <f>'[2]СВОД по МО'!$GZ$17</f>
        <v>5854.6691799999999</v>
      </c>
      <c r="W15" s="3">
        <f>'[3]План 2022'!$AF10</f>
        <v>20</v>
      </c>
      <c r="X15" s="48">
        <f>'[3]План 2022'!$AG10</f>
        <v>9492.18</v>
      </c>
      <c r="Y15" s="55">
        <f t="shared" si="1"/>
        <v>-21</v>
      </c>
      <c r="Z15" s="87">
        <f t="shared" si="2"/>
        <v>-15510</v>
      </c>
      <c r="AA15" s="152">
        <v>-20</v>
      </c>
      <c r="AB15" s="154">
        <f>-3262-12248</f>
        <v>-15510</v>
      </c>
      <c r="AC15" s="152"/>
      <c r="AD15" s="152"/>
      <c r="AE15" s="152"/>
      <c r="AF15" s="153"/>
      <c r="AH15" s="266"/>
      <c r="AI15" s="266"/>
    </row>
    <row r="16" spans="1:35" x14ac:dyDescent="0.25">
      <c r="A16" s="24">
        <f>'Скорая медицинская помощь'!A16</f>
        <v>3</v>
      </c>
      <c r="B16" s="25" t="str">
        <f>'Скорая медицинская помощь'!B16</f>
        <v>ККОД</v>
      </c>
      <c r="C16" s="3">
        <f>'[1]План 2022'!$X11</f>
        <v>3220</v>
      </c>
      <c r="D16" s="48">
        <f>'[1]План 2022'!$Y11</f>
        <v>641227.87</v>
      </c>
      <c r="E16" s="48">
        <f>'[2]СВОД по МО'!$GD$21</f>
        <v>2810</v>
      </c>
      <c r="F16" s="48">
        <f>'[2]СВОД по МО'!$GJ$21</f>
        <v>450699.86207999993</v>
      </c>
      <c r="G16" s="3">
        <f>'[3]План 2022'!$X11</f>
        <v>3428</v>
      </c>
      <c r="H16" s="48">
        <f>'[3]План 2022'!$Y11</f>
        <v>598315.16</v>
      </c>
      <c r="I16" s="5">
        <f t="shared" si="0"/>
        <v>208</v>
      </c>
      <c r="J16" s="87">
        <f t="shared" si="3"/>
        <v>-42912.709999999963</v>
      </c>
      <c r="K16" s="152">
        <v>225</v>
      </c>
      <c r="L16" s="149"/>
      <c r="M16" s="152"/>
      <c r="N16" s="189"/>
      <c r="O16" s="189"/>
      <c r="P16" s="189"/>
      <c r="Q16" s="152"/>
      <c r="R16" s="153"/>
      <c r="S16" s="3">
        <f>'[1]План 2022'!$AF11+'[1]План 2022'!$AH$11</f>
        <v>120</v>
      </c>
      <c r="T16" s="48">
        <f>'[1]План 2022'!$AG11+'[1]План 2022'!$AI$11</f>
        <v>26643.64</v>
      </c>
      <c r="U16" s="48">
        <f>'[2]СВОД по МО'!$GT$21</f>
        <v>88</v>
      </c>
      <c r="V16" s="48">
        <f>'[2]СВОД по МО'!$GZ$21</f>
        <v>19538.666659999995</v>
      </c>
      <c r="W16" s="3">
        <f>'[3]План 2022'!$AF11+'[3]План 2022'!$AH$11</f>
        <v>125</v>
      </c>
      <c r="X16" s="48">
        <f>'[3]План 2022'!$AG11+'[3]План 2022'!$AI$11</f>
        <v>27793.75</v>
      </c>
      <c r="Y16" s="55">
        <f t="shared" si="1"/>
        <v>5</v>
      </c>
      <c r="Z16" s="87">
        <f t="shared" si="2"/>
        <v>1150.1100000000006</v>
      </c>
      <c r="AA16" s="152">
        <v>5</v>
      </c>
      <c r="AB16" s="154">
        <v>1150.1099999999999</v>
      </c>
      <c r="AC16" s="152"/>
      <c r="AD16" s="152"/>
      <c r="AE16" s="152"/>
      <c r="AF16" s="153"/>
      <c r="AH16" s="266"/>
      <c r="AI16" s="266"/>
    </row>
    <row r="17" spans="1:35" x14ac:dyDescent="0.25">
      <c r="A17" s="24">
        <f>'Скорая медицинская помощь'!A17</f>
        <v>4</v>
      </c>
      <c r="B17" s="25" t="str">
        <f>'Скорая медицинская помощь'!B17</f>
        <v>КККВД</v>
      </c>
      <c r="C17" s="3">
        <f>'[1]План 2022'!$X12</f>
        <v>413</v>
      </c>
      <c r="D17" s="48">
        <f>'[1]План 2022'!$Y12</f>
        <v>58665.15</v>
      </c>
      <c r="E17" s="48">
        <f>'[2]СВОД по МО'!$GD$19</f>
        <v>373</v>
      </c>
      <c r="F17" s="48">
        <f>'[2]СВОД по МО'!$GJ$19</f>
        <v>52842.694530000001</v>
      </c>
      <c r="G17" s="3">
        <f>'[3]План 2022'!$X12</f>
        <v>466</v>
      </c>
      <c r="H17" s="48">
        <f>'[3]План 2022'!$Y12</f>
        <v>66053.37</v>
      </c>
      <c r="I17" s="5">
        <f t="shared" si="0"/>
        <v>53</v>
      </c>
      <c r="J17" s="87">
        <f t="shared" si="3"/>
        <v>7388.2199999999939</v>
      </c>
      <c r="K17" s="152"/>
      <c r="L17" s="149"/>
      <c r="M17" s="152">
        <v>53</v>
      </c>
      <c r="N17" s="189">
        <v>7388.22</v>
      </c>
      <c r="O17" s="189"/>
      <c r="P17" s="189"/>
      <c r="Q17" s="152"/>
      <c r="R17" s="153"/>
      <c r="S17" s="3">
        <f>'[1]План 2022'!$AF12</f>
        <v>0</v>
      </c>
      <c r="T17" s="48">
        <f>'[1]План 2022'!$AG12</f>
        <v>0</v>
      </c>
      <c r="U17" s="48">
        <f>'[2]СВОД по МО'!$GT$19</f>
        <v>0</v>
      </c>
      <c r="V17" s="48">
        <f>'[2]СВОД по МО'!$GZ$19</f>
        <v>0</v>
      </c>
      <c r="W17" s="3">
        <f>'[3]План 2022'!$AF12</f>
        <v>0</v>
      </c>
      <c r="X17" s="48">
        <f>'[3]План 2022'!$AG12</f>
        <v>0</v>
      </c>
      <c r="Y17" s="55">
        <f t="shared" si="1"/>
        <v>0</v>
      </c>
      <c r="Z17" s="87">
        <f t="shared" si="2"/>
        <v>0</v>
      </c>
      <c r="AA17" s="152"/>
      <c r="AB17" s="154"/>
      <c r="AC17" s="152"/>
      <c r="AD17" s="152"/>
      <c r="AE17" s="152"/>
      <c r="AF17" s="153"/>
      <c r="AH17" s="266"/>
      <c r="AI17" s="266"/>
    </row>
    <row r="18" spans="1:35" x14ac:dyDescent="0.25">
      <c r="A18" s="24">
        <f>'Скорая медицинская помощь'!A18</f>
        <v>5</v>
      </c>
      <c r="B18" s="25" t="str">
        <f>'Скорая медицинская помощь'!B18</f>
        <v>Краев.стоматология</v>
      </c>
      <c r="C18" s="3">
        <f>'[1]План 2022'!$X13</f>
        <v>0</v>
      </c>
      <c r="D18" s="48">
        <f>'[1]План 2022'!$Y13</f>
        <v>0</v>
      </c>
      <c r="E18" s="48">
        <f>'[2]СВОД по МО'!$GD$18</f>
        <v>0</v>
      </c>
      <c r="F18" s="48">
        <f>'[2]СВОД по МО'!$GJ$18</f>
        <v>0</v>
      </c>
      <c r="G18" s="3">
        <f>'[3]План 2022'!$X13</f>
        <v>0</v>
      </c>
      <c r="H18" s="48">
        <f>'[3]План 2022'!$Y13</f>
        <v>0</v>
      </c>
      <c r="I18" s="5">
        <f t="shared" si="0"/>
        <v>0</v>
      </c>
      <c r="J18" s="87">
        <f t="shared" si="3"/>
        <v>0</v>
      </c>
      <c r="K18" s="152"/>
      <c r="L18" s="149"/>
      <c r="M18" s="152"/>
      <c r="N18" s="189"/>
      <c r="O18" s="189"/>
      <c r="P18" s="189"/>
      <c r="Q18" s="152"/>
      <c r="R18" s="153"/>
      <c r="S18" s="3">
        <f>'[1]План 2022'!$AF13</f>
        <v>0</v>
      </c>
      <c r="T18" s="48">
        <f>'[1]План 2022'!$AG13</f>
        <v>0</v>
      </c>
      <c r="U18" s="48">
        <f>'[2]СВОД по МО'!$GT$18</f>
        <v>0</v>
      </c>
      <c r="V18" s="48">
        <f>'[2]СВОД по МО'!$GZ$18</f>
        <v>0</v>
      </c>
      <c r="W18" s="3">
        <f>'[3]План 2022'!$AF13</f>
        <v>0</v>
      </c>
      <c r="X18" s="48">
        <f>'[3]План 2022'!$AG13</f>
        <v>0</v>
      </c>
      <c r="Y18" s="55">
        <f t="shared" si="1"/>
        <v>0</v>
      </c>
      <c r="Z18" s="87">
        <f t="shared" si="2"/>
        <v>0</v>
      </c>
      <c r="AA18" s="152"/>
      <c r="AB18" s="154"/>
      <c r="AC18" s="152"/>
      <c r="AD18" s="152"/>
      <c r="AE18" s="152"/>
      <c r="AF18" s="153"/>
      <c r="AH18" s="266"/>
      <c r="AI18" s="266"/>
    </row>
    <row r="19" spans="1:35" x14ac:dyDescent="0.25">
      <c r="A19" s="24">
        <f>'Скорая медицинская помощь'!A19</f>
        <v>6</v>
      </c>
      <c r="B19" s="25" t="str">
        <f>'Скорая медицинская помощь'!B19</f>
        <v>ГДИБ</v>
      </c>
      <c r="C19" s="3">
        <f>'[1]План 2022'!$X14</f>
        <v>1692</v>
      </c>
      <c r="D19" s="48">
        <f>'[1]План 2022'!$Y14</f>
        <v>165692.88</v>
      </c>
      <c r="E19" s="48">
        <f>'[2]СВОД по МО'!$GD$50</f>
        <v>1479</v>
      </c>
      <c r="F19" s="48">
        <f>'[2]СВОД по МО'!$GJ$50</f>
        <v>130029.99802</v>
      </c>
      <c r="G19" s="3">
        <f>'[3]План 2022'!$X14</f>
        <v>1882</v>
      </c>
      <c r="H19" s="48">
        <f>'[3]План 2022'!$Y14</f>
        <v>165692.88</v>
      </c>
      <c r="I19" s="5">
        <f t="shared" si="0"/>
        <v>190</v>
      </c>
      <c r="J19" s="87">
        <f t="shared" si="3"/>
        <v>0</v>
      </c>
      <c r="K19" s="152">
        <v>190</v>
      </c>
      <c r="L19" s="149">
        <v>0</v>
      </c>
      <c r="M19" s="152"/>
      <c r="N19" s="189"/>
      <c r="O19" s="189"/>
      <c r="P19" s="189"/>
      <c r="Q19" s="152"/>
      <c r="R19" s="153"/>
      <c r="S19" s="3">
        <f>'[1]План 2022'!$AF14</f>
        <v>0</v>
      </c>
      <c r="T19" s="48">
        <f>'[1]План 2022'!$AG14</f>
        <v>0</v>
      </c>
      <c r="U19" s="48">
        <f>'[2]СВОД по МО'!$GT$50</f>
        <v>0</v>
      </c>
      <c r="V19" s="48">
        <f>'[2]СВОД по МО'!$GZ$50</f>
        <v>0</v>
      </c>
      <c r="W19" s="3">
        <f>'[3]План 2022'!$AF14</f>
        <v>0</v>
      </c>
      <c r="X19" s="48">
        <f>'[3]План 2022'!$AG14</f>
        <v>0</v>
      </c>
      <c r="Y19" s="55">
        <f t="shared" si="1"/>
        <v>0</v>
      </c>
      <c r="Z19" s="87">
        <f t="shared" si="2"/>
        <v>0</v>
      </c>
      <c r="AA19" s="152"/>
      <c r="AB19" s="154"/>
      <c r="AC19" s="152"/>
      <c r="AD19" s="152"/>
      <c r="AE19" s="152"/>
      <c r="AF19" s="153"/>
      <c r="AH19" s="266"/>
      <c r="AI19" s="266"/>
    </row>
    <row r="20" spans="1:35" x14ac:dyDescent="0.25">
      <c r="A20" s="24">
        <f>'Скорая медицинская помощь'!A20</f>
        <v>7</v>
      </c>
      <c r="B20" s="25" t="str">
        <f>'Скорая медицинская помощь'!B20</f>
        <v>КККД</v>
      </c>
      <c r="C20" s="3">
        <f>'[1]План 2022'!$X15</f>
        <v>0</v>
      </c>
      <c r="D20" s="48">
        <f>'[1]План 2022'!$Y15</f>
        <v>0</v>
      </c>
      <c r="E20" s="48">
        <f>'[2]СВОД по МО'!$GD$20</f>
        <v>0</v>
      </c>
      <c r="F20" s="48">
        <f>'[2]СВОД по МО'!$GJ$20</f>
        <v>0</v>
      </c>
      <c r="G20" s="3">
        <f>'[3]План 2022'!$X15</f>
        <v>0</v>
      </c>
      <c r="H20" s="48">
        <f>'[3]План 2022'!$Y15</f>
        <v>0</v>
      </c>
      <c r="I20" s="5">
        <f t="shared" si="0"/>
        <v>0</v>
      </c>
      <c r="J20" s="87">
        <f t="shared" si="3"/>
        <v>0</v>
      </c>
      <c r="K20" s="152"/>
      <c r="L20" s="149"/>
      <c r="M20" s="152"/>
      <c r="N20" s="189"/>
      <c r="O20" s="189"/>
      <c r="P20" s="189"/>
      <c r="Q20" s="152"/>
      <c r="R20" s="153"/>
      <c r="S20" s="3">
        <f>'[1]План 2022'!$AF15</f>
        <v>0</v>
      </c>
      <c r="T20" s="48">
        <f>'[1]План 2022'!$AG15</f>
        <v>0</v>
      </c>
      <c r="U20" s="48">
        <f>'[2]СВОД по МО'!$GT$20</f>
        <v>0</v>
      </c>
      <c r="V20" s="48">
        <f>'[2]СВОД по МО'!$GZ$20</f>
        <v>0</v>
      </c>
      <c r="W20" s="3">
        <f>'[3]План 2022'!$AF15</f>
        <v>0</v>
      </c>
      <c r="X20" s="48">
        <f>'[3]План 2022'!$AG15</f>
        <v>0</v>
      </c>
      <c r="Y20" s="55">
        <f t="shared" si="1"/>
        <v>0</v>
      </c>
      <c r="Z20" s="87">
        <f t="shared" si="2"/>
        <v>0</v>
      </c>
      <c r="AA20" s="152"/>
      <c r="AB20" s="154"/>
      <c r="AC20" s="152"/>
      <c r="AD20" s="152"/>
      <c r="AE20" s="152"/>
      <c r="AF20" s="153"/>
      <c r="AH20" s="266"/>
      <c r="AI20" s="266"/>
    </row>
    <row r="21" spans="1:35" x14ac:dyDescent="0.25">
      <c r="A21" s="24">
        <f>'Скорая медицинская помощь'!A21</f>
        <v>8</v>
      </c>
      <c r="B21" s="25" t="str">
        <f>'Скорая медицинская помощь'!B21</f>
        <v>ГБ № 1</v>
      </c>
      <c r="C21" s="3">
        <f>'[1]План 2022'!$X16</f>
        <v>2641</v>
      </c>
      <c r="D21" s="48">
        <f>'[1]План 2022'!$Y16</f>
        <v>416571.3</v>
      </c>
      <c r="E21" s="48">
        <f>'[2]СВОД по МО'!$GD$23</f>
        <v>2250</v>
      </c>
      <c r="F21" s="48">
        <f>'[2]СВОД по МО'!$GJ$23</f>
        <v>272503.81452000001</v>
      </c>
      <c r="G21" s="3">
        <f>'[3]План 2022'!$X16</f>
        <v>2641</v>
      </c>
      <c r="H21" s="48">
        <f>'[3]План 2022'!$Y16</f>
        <v>416571.3</v>
      </c>
      <c r="I21" s="5">
        <f t="shared" si="0"/>
        <v>0</v>
      </c>
      <c r="J21" s="87">
        <f t="shared" si="3"/>
        <v>0</v>
      </c>
      <c r="K21" s="152"/>
      <c r="L21" s="149"/>
      <c r="M21" s="152"/>
      <c r="N21" s="189"/>
      <c r="O21" s="189"/>
      <c r="P21" s="189"/>
      <c r="Q21" s="152"/>
      <c r="R21" s="153"/>
      <c r="S21" s="3">
        <f>'[1]План 2022'!$AF16</f>
        <v>0</v>
      </c>
      <c r="T21" s="48">
        <f>'[1]План 2022'!$AG16</f>
        <v>0</v>
      </c>
      <c r="U21" s="48">
        <f>'[2]СВОД по МО'!$GT$23</f>
        <v>0</v>
      </c>
      <c r="V21" s="48">
        <f>'[2]СВОД по МО'!$GZ$23</f>
        <v>0</v>
      </c>
      <c r="W21" s="3">
        <f>'[3]План 2022'!$AF16</f>
        <v>0</v>
      </c>
      <c r="X21" s="48">
        <f>'[3]План 2022'!$AG16</f>
        <v>0</v>
      </c>
      <c r="Y21" s="55">
        <f t="shared" si="1"/>
        <v>0</v>
      </c>
      <c r="Z21" s="87">
        <f t="shared" si="2"/>
        <v>0</v>
      </c>
      <c r="AA21" s="152"/>
      <c r="AB21" s="154"/>
      <c r="AC21" s="152"/>
      <c r="AD21" s="152"/>
      <c r="AE21" s="152"/>
      <c r="AF21" s="153"/>
      <c r="AG21" s="32"/>
      <c r="AH21" s="266"/>
      <c r="AI21" s="266"/>
    </row>
    <row r="22" spans="1:35" x14ac:dyDescent="0.25">
      <c r="A22" s="24">
        <f>'Скорая медицинская помощь'!A22</f>
        <v>9</v>
      </c>
      <c r="B22" s="25" t="str">
        <f>'Скорая медицинская помощь'!B22</f>
        <v>ГБ № 2</v>
      </c>
      <c r="C22" s="3">
        <f>'[1]План 2022'!$X17</f>
        <v>5746</v>
      </c>
      <c r="D22" s="48">
        <f>'[1]План 2022'!$Y17</f>
        <v>781876.24</v>
      </c>
      <c r="E22" s="48">
        <f>'[2]СВОД по МО'!$GD$24</f>
        <v>4219</v>
      </c>
      <c r="F22" s="48">
        <f>'[2]СВОД по МО'!$GJ$24</f>
        <v>602652.50777000014</v>
      </c>
      <c r="G22" s="3">
        <f>'[3]План 2022'!$X17</f>
        <v>5396</v>
      </c>
      <c r="H22" s="48">
        <f>'[3]План 2022'!$Y17</f>
        <v>781876.24</v>
      </c>
      <c r="I22" s="5">
        <f t="shared" si="0"/>
        <v>-350</v>
      </c>
      <c r="J22" s="87">
        <f t="shared" si="3"/>
        <v>0</v>
      </c>
      <c r="K22" s="152"/>
      <c r="L22" s="149"/>
      <c r="M22" s="152">
        <v>-350</v>
      </c>
      <c r="N22" s="189"/>
      <c r="O22" s="189"/>
      <c r="P22" s="189"/>
      <c r="Q22" s="152"/>
      <c r="R22" s="153"/>
      <c r="S22" s="3">
        <f>'[1]План 2022'!$AF17</f>
        <v>15</v>
      </c>
      <c r="T22" s="48">
        <f>'[1]План 2022'!$AG17</f>
        <v>6977.92</v>
      </c>
      <c r="U22" s="48">
        <f>'[2]СВОД по МО'!$GT$24</f>
        <v>0</v>
      </c>
      <c r="V22" s="48">
        <f>'[2]СВОД по МО'!$GZ$24</f>
        <v>0</v>
      </c>
      <c r="W22" s="3">
        <f>'[3]План 2022'!$AF17</f>
        <v>15</v>
      </c>
      <c r="X22" s="48">
        <f>'[3]План 2022'!$AG17</f>
        <v>6977.92</v>
      </c>
      <c r="Y22" s="55">
        <f t="shared" si="1"/>
        <v>0</v>
      </c>
      <c r="Z22" s="87">
        <f t="shared" si="2"/>
        <v>0</v>
      </c>
      <c r="AA22" s="152"/>
      <c r="AB22" s="154"/>
      <c r="AC22" s="152"/>
      <c r="AD22" s="152"/>
      <c r="AE22" s="152"/>
      <c r="AF22" s="153"/>
      <c r="AG22" s="32"/>
      <c r="AH22" s="266"/>
      <c r="AI22" s="266"/>
    </row>
    <row r="23" spans="1:35" x14ac:dyDescent="0.25">
      <c r="A23" s="24">
        <f>'Скорая медицинская помощь'!A23</f>
        <v>10</v>
      </c>
      <c r="B23" s="25" t="str">
        <f>'Скорая медицинская помощь'!B23</f>
        <v>Род.дом</v>
      </c>
      <c r="C23" s="3">
        <f>'[1]План 2022'!$X18</f>
        <v>4385</v>
      </c>
      <c r="D23" s="48">
        <f>'[1]План 2022'!$Y18</f>
        <v>387459.39</v>
      </c>
      <c r="E23" s="48">
        <f>'[2]СВОД по МО'!$GD$28</f>
        <v>3762</v>
      </c>
      <c r="F23" s="48">
        <f>'[2]СВОД по МО'!$GJ$28</f>
        <v>319409.59746000002</v>
      </c>
      <c r="G23" s="3">
        <f>'[3]План 2022'!$X18</f>
        <v>4385</v>
      </c>
      <c r="H23" s="48">
        <f>'[3]План 2022'!$Y18</f>
        <v>404692.42</v>
      </c>
      <c r="I23" s="5">
        <f t="shared" si="0"/>
        <v>0</v>
      </c>
      <c r="J23" s="87">
        <f t="shared" si="3"/>
        <v>17233.02999999997</v>
      </c>
      <c r="K23" s="152">
        <v>0</v>
      </c>
      <c r="L23" s="149">
        <v>17233.03</v>
      </c>
      <c r="M23" s="152"/>
      <c r="N23" s="189"/>
      <c r="O23" s="189"/>
      <c r="P23" s="189"/>
      <c r="Q23" s="152"/>
      <c r="R23" s="153"/>
      <c r="S23" s="3">
        <f>'[1]План 2022'!$AF18</f>
        <v>0</v>
      </c>
      <c r="T23" s="48">
        <f>'[1]План 2022'!$AG18</f>
        <v>0</v>
      </c>
      <c r="U23" s="48">
        <f>'[2]СВОД по МО'!$GT$28</f>
        <v>0</v>
      </c>
      <c r="V23" s="48">
        <f>'[2]СВОД по МО'!$GZ$28</f>
        <v>0</v>
      </c>
      <c r="W23" s="3">
        <f>'[3]План 2022'!$AF18</f>
        <v>0</v>
      </c>
      <c r="X23" s="48">
        <f>'[3]План 2022'!$AG18</f>
        <v>0</v>
      </c>
      <c r="Y23" s="55">
        <f t="shared" si="1"/>
        <v>0</v>
      </c>
      <c r="Z23" s="87">
        <f t="shared" si="2"/>
        <v>0</v>
      </c>
      <c r="AA23" s="152"/>
      <c r="AB23" s="154"/>
      <c r="AC23" s="152"/>
      <c r="AD23" s="152"/>
      <c r="AE23" s="152"/>
      <c r="AF23" s="153"/>
      <c r="AH23" s="266"/>
      <c r="AI23" s="266"/>
    </row>
    <row r="24" spans="1:35" x14ac:dyDescent="0.25">
      <c r="A24" s="24">
        <f>'Скорая медицинская помощь'!A24</f>
        <v>11</v>
      </c>
      <c r="B24" s="25" t="str">
        <f>'Скорая медицинская помощь'!B24</f>
        <v>Гериатр. больница</v>
      </c>
      <c r="C24" s="3">
        <f>'[1]План 2022'!$X19</f>
        <v>968</v>
      </c>
      <c r="D24" s="48">
        <f>'[1]План 2022'!$Y19</f>
        <v>106784.99</v>
      </c>
      <c r="E24" s="48">
        <f>'[2]СВОД по МО'!$GD$25</f>
        <v>718</v>
      </c>
      <c r="F24" s="48">
        <f>'[2]СВОД по МО'!$GJ$25</f>
        <v>90758.188800000018</v>
      </c>
      <c r="G24" s="3">
        <f>'[3]План 2022'!$X19</f>
        <v>937</v>
      </c>
      <c r="H24" s="48">
        <f>'[3]План 2022'!$Y19</f>
        <v>114035.02</v>
      </c>
      <c r="I24" s="5">
        <f t="shared" si="0"/>
        <v>-31</v>
      </c>
      <c r="J24" s="87">
        <f t="shared" si="3"/>
        <v>7250.0299999999988</v>
      </c>
      <c r="K24" s="152">
        <v>-31</v>
      </c>
      <c r="L24" s="149">
        <v>7250.03</v>
      </c>
      <c r="M24" s="152"/>
      <c r="N24" s="189"/>
      <c r="O24" s="189"/>
      <c r="P24" s="189"/>
      <c r="Q24" s="152"/>
      <c r="R24" s="153"/>
      <c r="S24" s="3">
        <f>'[1]План 2022'!$AF19</f>
        <v>0</v>
      </c>
      <c r="T24" s="48">
        <f>'[1]План 2022'!$AG19</f>
        <v>0</v>
      </c>
      <c r="U24" s="48">
        <f>'[2]СВОД по МО'!$GT$25</f>
        <v>0</v>
      </c>
      <c r="V24" s="48">
        <f>'[2]СВОД по МО'!$GZ$25</f>
        <v>0</v>
      </c>
      <c r="W24" s="3">
        <f>'[3]План 2022'!$AF19</f>
        <v>0</v>
      </c>
      <c r="X24" s="48">
        <f>'[3]План 2022'!$AG19</f>
        <v>0</v>
      </c>
      <c r="Y24" s="55">
        <f t="shared" si="1"/>
        <v>0</v>
      </c>
      <c r="Z24" s="87">
        <f t="shared" si="2"/>
        <v>0</v>
      </c>
      <c r="AA24" s="152"/>
      <c r="AB24" s="154"/>
      <c r="AC24" s="152"/>
      <c r="AD24" s="152"/>
      <c r="AE24" s="152"/>
      <c r="AF24" s="153"/>
      <c r="AH24" s="266"/>
      <c r="AI24" s="266"/>
    </row>
    <row r="25" spans="1:35" x14ac:dyDescent="0.25">
      <c r="A25" s="24">
        <f>'Скорая медицинская помощь'!A25</f>
        <v>12</v>
      </c>
      <c r="B25" s="25" t="str">
        <f>'Скорая медицинская помощь'!B25</f>
        <v>ГП № 1</v>
      </c>
      <c r="C25" s="3">
        <f>'[1]План 2022'!$X20</f>
        <v>0</v>
      </c>
      <c r="D25" s="48">
        <f>'[1]План 2022'!$Y20</f>
        <v>0</v>
      </c>
      <c r="E25" s="48">
        <f>'[2]СВОД по МО'!$GD$26</f>
        <v>0</v>
      </c>
      <c r="F25" s="48">
        <f>'[2]СВОД по МО'!$GJ$26</f>
        <v>0</v>
      </c>
      <c r="G25" s="3">
        <f>'[3]План 2022'!$X20</f>
        <v>0</v>
      </c>
      <c r="H25" s="48">
        <f>'[3]План 2022'!$Y20</f>
        <v>0</v>
      </c>
      <c r="I25" s="5">
        <f t="shared" si="0"/>
        <v>0</v>
      </c>
      <c r="J25" s="87">
        <f t="shared" si="3"/>
        <v>0</v>
      </c>
      <c r="K25" s="152"/>
      <c r="L25" s="149"/>
      <c r="M25" s="152"/>
      <c r="N25" s="189"/>
      <c r="O25" s="189"/>
      <c r="P25" s="189"/>
      <c r="Q25" s="152"/>
      <c r="R25" s="153"/>
      <c r="S25" s="3">
        <f>'[1]План 2022'!$AF20</f>
        <v>0</v>
      </c>
      <c r="T25" s="48">
        <f>'[1]План 2022'!$AG20</f>
        <v>0</v>
      </c>
      <c r="U25" s="48">
        <f>'[2]СВОД по МО'!$GT$26</f>
        <v>0</v>
      </c>
      <c r="V25" s="48">
        <f>'[2]СВОД по МО'!$GZ$26</f>
        <v>0</v>
      </c>
      <c r="W25" s="3">
        <f>'[3]План 2022'!$AF20</f>
        <v>0</v>
      </c>
      <c r="X25" s="48">
        <f>'[3]План 2022'!$AG20</f>
        <v>0</v>
      </c>
      <c r="Y25" s="55">
        <f t="shared" si="1"/>
        <v>0</v>
      </c>
      <c r="Z25" s="87">
        <f t="shared" si="2"/>
        <v>0</v>
      </c>
      <c r="AA25" s="152"/>
      <c r="AB25" s="154"/>
      <c r="AC25" s="152"/>
      <c r="AD25" s="152"/>
      <c r="AE25" s="152"/>
      <c r="AF25" s="153"/>
      <c r="AH25" s="266"/>
      <c r="AI25" s="266"/>
    </row>
    <row r="26" spans="1:35" x14ac:dyDescent="0.25">
      <c r="A26" s="24">
        <f>'Скорая медицинская помощь'!A26</f>
        <v>13</v>
      </c>
      <c r="B26" s="25" t="str">
        <f>'Скорая медицинская помощь'!B26</f>
        <v>ГП № 3</v>
      </c>
      <c r="C26" s="3">
        <f>'[1]План 2022'!$X21</f>
        <v>0</v>
      </c>
      <c r="D26" s="48">
        <f>'[1]План 2022'!$Y21</f>
        <v>0</v>
      </c>
      <c r="E26" s="48">
        <f>'[2]СВОД по МО'!$GD$27</f>
        <v>0</v>
      </c>
      <c r="F26" s="48">
        <f>'[2]СВОД по МО'!$GJ$27</f>
        <v>0</v>
      </c>
      <c r="G26" s="3">
        <f>'[3]План 2022'!$X21</f>
        <v>0</v>
      </c>
      <c r="H26" s="48">
        <f>'[3]План 2022'!$Y21</f>
        <v>0</v>
      </c>
      <c r="I26" s="5">
        <f t="shared" si="0"/>
        <v>0</v>
      </c>
      <c r="J26" s="87">
        <f t="shared" si="3"/>
        <v>0</v>
      </c>
      <c r="K26" s="152"/>
      <c r="L26" s="149"/>
      <c r="M26" s="152"/>
      <c r="N26" s="189"/>
      <c r="O26" s="189"/>
      <c r="P26" s="189"/>
      <c r="Q26" s="152"/>
      <c r="R26" s="153"/>
      <c r="S26" s="3">
        <f>'[1]План 2022'!$AF21</f>
        <v>0</v>
      </c>
      <c r="T26" s="48">
        <f>'[1]План 2022'!$AG21</f>
        <v>0</v>
      </c>
      <c r="U26" s="48">
        <f>'[2]СВОД по МО'!$GT$27</f>
        <v>0</v>
      </c>
      <c r="V26" s="48">
        <f>'[2]СВОД по МО'!$GZ$27</f>
        <v>0</v>
      </c>
      <c r="W26" s="3">
        <f>'[3]План 2022'!$AF21</f>
        <v>0</v>
      </c>
      <c r="X26" s="48">
        <f>'[3]План 2022'!$AG21</f>
        <v>0</v>
      </c>
      <c r="Y26" s="55">
        <f t="shared" si="1"/>
        <v>0</v>
      </c>
      <c r="Z26" s="87">
        <f t="shared" si="2"/>
        <v>0</v>
      </c>
      <c r="AA26" s="152"/>
      <c r="AB26" s="154"/>
      <c r="AC26" s="152"/>
      <c r="AD26" s="152"/>
      <c r="AE26" s="152"/>
      <c r="AF26" s="153"/>
      <c r="AH26" s="266"/>
      <c r="AI26" s="266"/>
    </row>
    <row r="27" spans="1:35" x14ac:dyDescent="0.25">
      <c r="A27" s="24">
        <f>'Скорая медицинская помощь'!A27</f>
        <v>14</v>
      </c>
      <c r="B27" s="25" t="str">
        <f>'Скорая медицинская помощь'!B27</f>
        <v>ГДП № 1</v>
      </c>
      <c r="C27" s="3">
        <f>'[1]План 2022'!$X22</f>
        <v>0</v>
      </c>
      <c r="D27" s="48">
        <f>'[1]План 2022'!$Y22</f>
        <v>0</v>
      </c>
      <c r="E27" s="48">
        <f>'[2]СВОД по МО'!$GD$30</f>
        <v>0</v>
      </c>
      <c r="F27" s="48">
        <f>'[2]СВОД по МО'!$GJ$30</f>
        <v>0</v>
      </c>
      <c r="G27" s="3">
        <f>'[3]План 2022'!$X22</f>
        <v>0</v>
      </c>
      <c r="H27" s="48">
        <f>'[3]План 2022'!$Y22</f>
        <v>0</v>
      </c>
      <c r="I27" s="5">
        <f t="shared" si="0"/>
        <v>0</v>
      </c>
      <c r="J27" s="87">
        <f t="shared" si="3"/>
        <v>0</v>
      </c>
      <c r="K27" s="152"/>
      <c r="L27" s="149"/>
      <c r="M27" s="152"/>
      <c r="N27" s="189"/>
      <c r="O27" s="189"/>
      <c r="P27" s="189"/>
      <c r="Q27" s="152"/>
      <c r="R27" s="153"/>
      <c r="S27" s="3">
        <f>'[1]План 2022'!$AF22</f>
        <v>0</v>
      </c>
      <c r="T27" s="48">
        <f>'[1]План 2022'!$AG22</f>
        <v>0</v>
      </c>
      <c r="U27" s="48">
        <f>'[2]СВОД по МО'!$GT$30</f>
        <v>0</v>
      </c>
      <c r="V27" s="48">
        <f>'[2]СВОД по МО'!$GZ$30</f>
        <v>0</v>
      </c>
      <c r="W27" s="3">
        <f>'[3]План 2022'!$AF22</f>
        <v>0</v>
      </c>
      <c r="X27" s="48">
        <f>'[3]План 2022'!$AG22</f>
        <v>0</v>
      </c>
      <c r="Y27" s="55">
        <f t="shared" si="1"/>
        <v>0</v>
      </c>
      <c r="Z27" s="87">
        <f t="shared" si="2"/>
        <v>0</v>
      </c>
      <c r="AA27" s="152"/>
      <c r="AB27" s="154"/>
      <c r="AC27" s="152"/>
      <c r="AD27" s="152"/>
      <c r="AE27" s="152"/>
      <c r="AF27" s="153"/>
      <c r="AH27" s="266"/>
      <c r="AI27" s="266"/>
    </row>
    <row r="28" spans="1:35" x14ac:dyDescent="0.25">
      <c r="A28" s="24">
        <f>'Скорая медицинская помощь'!A28</f>
        <v>15</v>
      </c>
      <c r="B28" s="25" t="str">
        <f>'Скорая медицинская помощь'!B28</f>
        <v>ГДП № 2</v>
      </c>
      <c r="C28" s="3">
        <f>'[1]План 2022'!$X23</f>
        <v>0</v>
      </c>
      <c r="D28" s="48">
        <f>'[1]План 2022'!$Y23</f>
        <v>0</v>
      </c>
      <c r="E28" s="48">
        <f>'[2]СВОД по МО'!$GD$31</f>
        <v>0</v>
      </c>
      <c r="F28" s="48">
        <f>'[2]СВОД по МО'!$GJ$31</f>
        <v>0</v>
      </c>
      <c r="G28" s="3">
        <f>'[3]План 2022'!$X23</f>
        <v>0</v>
      </c>
      <c r="H28" s="48">
        <f>'[3]План 2022'!$Y23</f>
        <v>0</v>
      </c>
      <c r="I28" s="5">
        <f t="shared" si="0"/>
        <v>0</v>
      </c>
      <c r="J28" s="87">
        <f t="shared" si="3"/>
        <v>0</v>
      </c>
      <c r="K28" s="152"/>
      <c r="L28" s="149"/>
      <c r="M28" s="152"/>
      <c r="N28" s="189"/>
      <c r="O28" s="189"/>
      <c r="P28" s="189"/>
      <c r="Q28" s="152"/>
      <c r="R28" s="153"/>
      <c r="S28" s="3">
        <f>'[1]План 2022'!$AF23</f>
        <v>0</v>
      </c>
      <c r="T28" s="48">
        <f>'[1]План 2022'!$AG23</f>
        <v>0</v>
      </c>
      <c r="U28" s="48">
        <f>'[2]СВОД по МО'!$GT$31</f>
        <v>0</v>
      </c>
      <c r="V28" s="48">
        <f>'[2]СВОД по МО'!$GZ$31</f>
        <v>0</v>
      </c>
      <c r="W28" s="3">
        <f>'[3]План 2022'!$AF23</f>
        <v>0</v>
      </c>
      <c r="X28" s="48">
        <f>'[3]План 2022'!$AG23</f>
        <v>0</v>
      </c>
      <c r="Y28" s="55">
        <f t="shared" si="1"/>
        <v>0</v>
      </c>
      <c r="Z28" s="87">
        <f t="shared" si="2"/>
        <v>0</v>
      </c>
      <c r="AA28" s="152"/>
      <c r="AB28" s="154"/>
      <c r="AC28" s="152"/>
      <c r="AD28" s="152"/>
      <c r="AE28" s="152"/>
      <c r="AF28" s="153"/>
      <c r="AH28" s="266"/>
      <c r="AI28" s="266"/>
    </row>
    <row r="29" spans="1:35" x14ac:dyDescent="0.25">
      <c r="A29" s="24">
        <f>'Скорая медицинская помощь'!A29</f>
        <v>16</v>
      </c>
      <c r="B29" s="25" t="str">
        <f>'Скорая медицинская помощь'!B29</f>
        <v>Гор. стоматология</v>
      </c>
      <c r="C29" s="3">
        <f>'[1]План 2022'!$X24</f>
        <v>0</v>
      </c>
      <c r="D29" s="48">
        <f>'[1]План 2022'!$Y24</f>
        <v>0</v>
      </c>
      <c r="E29" s="48">
        <f>'[2]СВОД по МО'!$GD$29</f>
        <v>0</v>
      </c>
      <c r="F29" s="48">
        <f>'[2]СВОД по МО'!$GJ$29</f>
        <v>0</v>
      </c>
      <c r="G29" s="3">
        <f>'[3]План 2022'!$X24</f>
        <v>0</v>
      </c>
      <c r="H29" s="48">
        <f>'[3]План 2022'!$Y24</f>
        <v>0</v>
      </c>
      <c r="I29" s="5">
        <f t="shared" si="0"/>
        <v>0</v>
      </c>
      <c r="J29" s="87">
        <f t="shared" si="3"/>
        <v>0</v>
      </c>
      <c r="K29" s="152"/>
      <c r="L29" s="149"/>
      <c r="M29" s="152"/>
      <c r="N29" s="189"/>
      <c r="O29" s="189"/>
      <c r="P29" s="189"/>
      <c r="Q29" s="152"/>
      <c r="R29" s="153"/>
      <c r="S29" s="3">
        <f>'[1]План 2022'!$AF24</f>
        <v>0</v>
      </c>
      <c r="T29" s="48">
        <f>'[1]План 2022'!$AG24</f>
        <v>0</v>
      </c>
      <c r="U29" s="48">
        <f>'[2]СВОД по МО'!$GT$29</f>
        <v>0</v>
      </c>
      <c r="V29" s="48">
        <f>'[2]СВОД по МО'!$GZ$29</f>
        <v>0</v>
      </c>
      <c r="W29" s="3">
        <f>'[3]План 2022'!$AF24</f>
        <v>0</v>
      </c>
      <c r="X29" s="48">
        <f>'[3]План 2022'!$AG24</f>
        <v>0</v>
      </c>
      <c r="Y29" s="55">
        <f t="shared" si="1"/>
        <v>0</v>
      </c>
      <c r="Z29" s="87">
        <f t="shared" si="2"/>
        <v>0</v>
      </c>
      <c r="AA29" s="152"/>
      <c r="AB29" s="154"/>
      <c r="AC29" s="152"/>
      <c r="AD29" s="152"/>
      <c r="AE29" s="152"/>
      <c r="AF29" s="153"/>
      <c r="AH29" s="266"/>
      <c r="AI29" s="266"/>
    </row>
    <row r="30" spans="1:35" x14ac:dyDescent="0.25">
      <c r="A30" s="24">
        <f>'Скорая медицинская помощь'!A30</f>
        <v>17</v>
      </c>
      <c r="B30" s="25" t="str">
        <f>'Скорая медицинская помощь'!B30</f>
        <v>Детск. стоматолог.</v>
      </c>
      <c r="C30" s="3">
        <f>'[1]План 2022'!$X25</f>
        <v>0</v>
      </c>
      <c r="D30" s="48">
        <f>'[1]План 2022'!$Y25</f>
        <v>0</v>
      </c>
      <c r="E30" s="48">
        <f>'[2]СВОД по МО'!$GD$32</f>
        <v>0</v>
      </c>
      <c r="F30" s="48">
        <f>'[2]СВОД по МО'!$GJ$32</f>
        <v>0</v>
      </c>
      <c r="G30" s="3">
        <f>'[3]План 2022'!$X25</f>
        <v>0</v>
      </c>
      <c r="H30" s="48">
        <f>'[3]План 2022'!$Y25</f>
        <v>0</v>
      </c>
      <c r="I30" s="5">
        <f t="shared" si="0"/>
        <v>0</v>
      </c>
      <c r="J30" s="87">
        <f t="shared" si="3"/>
        <v>0</v>
      </c>
      <c r="K30" s="152"/>
      <c r="L30" s="149"/>
      <c r="M30" s="152"/>
      <c r="N30" s="189"/>
      <c r="O30" s="189"/>
      <c r="P30" s="189"/>
      <c r="Q30" s="152"/>
      <c r="R30" s="153"/>
      <c r="S30" s="3">
        <f>'[1]План 2022'!$AF25</f>
        <v>0</v>
      </c>
      <c r="T30" s="48">
        <f>'[1]План 2022'!$AG25</f>
        <v>0</v>
      </c>
      <c r="U30" s="48">
        <f>'[2]СВОД по МО'!$GT$32</f>
        <v>0</v>
      </c>
      <c r="V30" s="48">
        <f>'[2]СВОД по МО'!$GZ$32</f>
        <v>0</v>
      </c>
      <c r="W30" s="3">
        <f>'[3]План 2022'!$AF25</f>
        <v>0</v>
      </c>
      <c r="X30" s="48">
        <f>'[3]План 2022'!$AG25</f>
        <v>0</v>
      </c>
      <c r="Y30" s="55">
        <f t="shared" si="1"/>
        <v>0</v>
      </c>
      <c r="Z30" s="87">
        <f t="shared" si="2"/>
        <v>0</v>
      </c>
      <c r="AA30" s="152"/>
      <c r="AB30" s="154"/>
      <c r="AC30" s="152"/>
      <c r="AD30" s="152"/>
      <c r="AE30" s="152"/>
      <c r="AF30" s="153"/>
      <c r="AH30" s="266"/>
      <c r="AI30" s="266"/>
    </row>
    <row r="31" spans="1:35" x14ac:dyDescent="0.25">
      <c r="A31" s="24">
        <f>'Скорая медицинская помощь'!A31</f>
        <v>18</v>
      </c>
      <c r="B31" s="25"/>
      <c r="C31" s="3"/>
      <c r="D31" s="48"/>
      <c r="E31" s="48"/>
      <c r="F31" s="48"/>
      <c r="G31" s="3"/>
      <c r="H31" s="48"/>
      <c r="I31" s="5"/>
      <c r="J31" s="87"/>
      <c r="K31" s="152"/>
      <c r="L31" s="149"/>
      <c r="M31" s="152"/>
      <c r="N31" s="189"/>
      <c r="O31" s="189"/>
      <c r="P31" s="189"/>
      <c r="Q31" s="152"/>
      <c r="R31" s="153"/>
      <c r="S31" s="3"/>
      <c r="T31" s="48"/>
      <c r="U31" s="48"/>
      <c r="V31" s="48"/>
      <c r="W31" s="3"/>
      <c r="X31" s="48"/>
      <c r="Y31" s="55"/>
      <c r="Z31" s="87"/>
      <c r="AA31" s="152"/>
      <c r="AB31" s="154"/>
      <c r="AC31" s="152"/>
      <c r="AD31" s="152"/>
      <c r="AE31" s="152"/>
      <c r="AF31" s="153"/>
      <c r="AH31" s="266"/>
      <c r="AI31" s="266"/>
    </row>
    <row r="32" spans="1:35" x14ac:dyDescent="0.25">
      <c r="A32" s="24">
        <f>'Скорая медицинская помощь'!A32</f>
        <v>18</v>
      </c>
      <c r="B32" s="25" t="str">
        <f>'Скорая медицинская помощь'!B32</f>
        <v>ГССМП</v>
      </c>
      <c r="C32" s="3">
        <f>'[1]План 2022'!$X27</f>
        <v>0</v>
      </c>
      <c r="D32" s="48">
        <f>'[1]План 2022'!$Y27</f>
        <v>0</v>
      </c>
      <c r="E32" s="48">
        <f>'[2]СВОД по МО'!$GD$53</f>
        <v>0</v>
      </c>
      <c r="F32" s="48">
        <f>'[2]СВОД по МО'!$GJ$53</f>
        <v>0</v>
      </c>
      <c r="G32" s="3">
        <f>'[3]План 2022'!$X27</f>
        <v>0</v>
      </c>
      <c r="H32" s="48">
        <f>'[3]План 2022'!$Y27</f>
        <v>0</v>
      </c>
      <c r="I32" s="5">
        <f t="shared" si="0"/>
        <v>0</v>
      </c>
      <c r="J32" s="87">
        <f t="shared" si="3"/>
        <v>0</v>
      </c>
      <c r="K32" s="152"/>
      <c r="L32" s="149"/>
      <c r="M32" s="152"/>
      <c r="N32" s="189"/>
      <c r="O32" s="189"/>
      <c r="P32" s="189"/>
      <c r="Q32" s="152"/>
      <c r="R32" s="153"/>
      <c r="S32" s="3">
        <f>'[1]План 2022'!$AF27</f>
        <v>0</v>
      </c>
      <c r="T32" s="48">
        <f>'[1]План 2022'!$AG27</f>
        <v>0</v>
      </c>
      <c r="U32" s="48">
        <f>'[2]СВОД по МО'!$GT$53</f>
        <v>0</v>
      </c>
      <c r="V32" s="48">
        <f>'[2]СВОД по МО'!$GZ$53</f>
        <v>0</v>
      </c>
      <c r="W32" s="3">
        <f>'[3]План 2022'!$AF27</f>
        <v>0</v>
      </c>
      <c r="X32" s="48">
        <f>'[3]План 2022'!$AG27</f>
        <v>0</v>
      </c>
      <c r="Y32" s="55">
        <f t="shared" si="1"/>
        <v>0</v>
      </c>
      <c r="Z32" s="87">
        <f t="shared" si="2"/>
        <v>0</v>
      </c>
      <c r="AA32" s="152"/>
      <c r="AB32" s="154"/>
      <c r="AC32" s="152"/>
      <c r="AD32" s="152"/>
      <c r="AE32" s="152"/>
      <c r="AF32" s="153"/>
      <c r="AH32" s="266"/>
      <c r="AI32" s="266"/>
    </row>
    <row r="33" spans="1:35" x14ac:dyDescent="0.25">
      <c r="A33" s="24">
        <f>'Скорая медицинская помощь'!A33</f>
        <v>19</v>
      </c>
      <c r="B33" s="25" t="str">
        <f>'Скорая медицинская помощь'!B33</f>
        <v>Елизов. ССМП</v>
      </c>
      <c r="C33" s="3">
        <f>'[1]План 2022'!$X28</f>
        <v>0</v>
      </c>
      <c r="D33" s="48">
        <f>'[1]План 2022'!$Y28</f>
        <v>0</v>
      </c>
      <c r="E33" s="48">
        <f>'[2]СВОД по МО'!$GD$52</f>
        <v>0</v>
      </c>
      <c r="F33" s="48">
        <f>'[2]СВОД по МО'!$GJ$52</f>
        <v>0</v>
      </c>
      <c r="G33" s="3">
        <f>'[3]План 2022'!$X28</f>
        <v>0</v>
      </c>
      <c r="H33" s="48">
        <f>'[3]План 2022'!$Y28</f>
        <v>0</v>
      </c>
      <c r="I33" s="5">
        <f t="shared" si="0"/>
        <v>0</v>
      </c>
      <c r="J33" s="87">
        <f t="shared" si="3"/>
        <v>0</v>
      </c>
      <c r="K33" s="152"/>
      <c r="L33" s="149"/>
      <c r="M33" s="152"/>
      <c r="N33" s="189"/>
      <c r="O33" s="189"/>
      <c r="P33" s="189"/>
      <c r="Q33" s="152"/>
      <c r="R33" s="153"/>
      <c r="S33" s="3">
        <f>'[1]План 2022'!$AF28</f>
        <v>0</v>
      </c>
      <c r="T33" s="48">
        <f>'[1]План 2022'!$AG28</f>
        <v>0</v>
      </c>
      <c r="U33" s="48">
        <f>'[2]СВОД по МО'!$GT$52</f>
        <v>0</v>
      </c>
      <c r="V33" s="48">
        <f>'[2]СВОД по МО'!$GZ$52</f>
        <v>0</v>
      </c>
      <c r="W33" s="3">
        <f>'[3]План 2022'!$AF28</f>
        <v>0</v>
      </c>
      <c r="X33" s="48">
        <f>'[3]План 2022'!$AG28</f>
        <v>0</v>
      </c>
      <c r="Y33" s="55">
        <f t="shared" si="1"/>
        <v>0</v>
      </c>
      <c r="Z33" s="87">
        <f t="shared" si="2"/>
        <v>0</v>
      </c>
      <c r="AA33" s="152"/>
      <c r="AB33" s="154"/>
      <c r="AC33" s="152"/>
      <c r="AD33" s="152"/>
      <c r="AE33" s="152"/>
      <c r="AF33" s="153"/>
      <c r="AH33" s="266"/>
      <c r="AI33" s="266"/>
    </row>
    <row r="34" spans="1:35" x14ac:dyDescent="0.25">
      <c r="A34" s="24">
        <f>'Скорая медицинская помощь'!A34</f>
        <v>20</v>
      </c>
      <c r="B34" s="25" t="str">
        <f>'Скорая медицинская помощь'!B34</f>
        <v>ЕРБ</v>
      </c>
      <c r="C34" s="3">
        <f>'[1]План 2022'!$X29</f>
        <v>5680</v>
      </c>
      <c r="D34" s="48">
        <f>'[1]План 2022'!$Y29</f>
        <v>591485.54</v>
      </c>
      <c r="E34" s="48">
        <f>'[2]СВОД по МО'!$GD$33</f>
        <v>4454</v>
      </c>
      <c r="F34" s="48">
        <f>'[2]СВОД по МО'!$GJ$33</f>
        <v>495611.71189999994</v>
      </c>
      <c r="G34" s="3">
        <f>'[3]План 2022'!$X29</f>
        <v>5610</v>
      </c>
      <c r="H34" s="48">
        <f>'[3]План 2022'!$Y29</f>
        <v>591485.54</v>
      </c>
      <c r="I34" s="5">
        <f t="shared" si="0"/>
        <v>-70</v>
      </c>
      <c r="J34" s="87">
        <f t="shared" si="3"/>
        <v>0</v>
      </c>
      <c r="K34" s="152"/>
      <c r="L34" s="149"/>
      <c r="M34" s="152">
        <v>-70</v>
      </c>
      <c r="N34" s="189"/>
      <c r="O34" s="189"/>
      <c r="P34" s="189"/>
      <c r="Q34" s="152"/>
      <c r="R34" s="153"/>
      <c r="S34" s="3">
        <f>'[1]План 2022'!$AF29</f>
        <v>0</v>
      </c>
      <c r="T34" s="48">
        <f>'[1]План 2022'!$AG29</f>
        <v>0</v>
      </c>
      <c r="U34" s="48">
        <f>'[2]СВОД по МО'!$GT$33</f>
        <v>0</v>
      </c>
      <c r="V34" s="48">
        <f>'[2]СВОД по МО'!$GZ$33</f>
        <v>0</v>
      </c>
      <c r="W34" s="3">
        <f>'[3]План 2022'!$AF29</f>
        <v>0</v>
      </c>
      <c r="X34" s="48">
        <f>'[3]План 2022'!$AG29</f>
        <v>0</v>
      </c>
      <c r="Y34" s="55">
        <f t="shared" si="1"/>
        <v>0</v>
      </c>
      <c r="Z34" s="87">
        <f t="shared" si="2"/>
        <v>0</v>
      </c>
      <c r="AA34" s="152"/>
      <c r="AB34" s="154"/>
      <c r="AC34" s="152"/>
      <c r="AD34" s="152"/>
      <c r="AE34" s="152"/>
      <c r="AF34" s="153"/>
      <c r="AH34" s="266"/>
      <c r="AI34" s="266"/>
    </row>
    <row r="35" spans="1:35" x14ac:dyDescent="0.25">
      <c r="A35" s="24">
        <f>'Скорая медицинская помощь'!A35</f>
        <v>21</v>
      </c>
      <c r="B35" s="25" t="str">
        <f>'Скорая медицинская помощь'!B35</f>
        <v>Елизов. стом. полик.</v>
      </c>
      <c r="C35" s="3">
        <f>'[1]План 2022'!$X30</f>
        <v>0</v>
      </c>
      <c r="D35" s="48">
        <f>'[1]План 2022'!$Y30</f>
        <v>0</v>
      </c>
      <c r="E35" s="48">
        <f>'[2]СВОД по МО'!$GD$34</f>
        <v>0</v>
      </c>
      <c r="F35" s="48">
        <f>'[2]СВОД по МО'!$GJ$34</f>
        <v>0</v>
      </c>
      <c r="G35" s="3">
        <f>'[3]План 2022'!$X30</f>
        <v>0</v>
      </c>
      <c r="H35" s="48">
        <f>'[3]План 2022'!$Y30</f>
        <v>0</v>
      </c>
      <c r="I35" s="5">
        <f t="shared" si="0"/>
        <v>0</v>
      </c>
      <c r="J35" s="87">
        <f t="shared" si="3"/>
        <v>0</v>
      </c>
      <c r="K35" s="152"/>
      <c r="L35" s="149"/>
      <c r="M35" s="152"/>
      <c r="N35" s="189"/>
      <c r="O35" s="189"/>
      <c r="P35" s="189"/>
      <c r="Q35" s="152"/>
      <c r="R35" s="153"/>
      <c r="S35" s="3">
        <f>'[1]План 2022'!$AF30</f>
        <v>0</v>
      </c>
      <c r="T35" s="48">
        <f>'[1]План 2022'!$AG30</f>
        <v>0</v>
      </c>
      <c r="U35" s="48">
        <f>'[2]СВОД по МО'!$GT$34</f>
        <v>0</v>
      </c>
      <c r="V35" s="48">
        <f>'[2]СВОД по МО'!$GZ$34</f>
        <v>0</v>
      </c>
      <c r="W35" s="3">
        <f>'[3]План 2022'!$AF30</f>
        <v>0</v>
      </c>
      <c r="X35" s="48">
        <f>'[3]План 2022'!$AG30</f>
        <v>0</v>
      </c>
      <c r="Y35" s="55">
        <f t="shared" si="1"/>
        <v>0</v>
      </c>
      <c r="Z35" s="87">
        <f t="shared" si="2"/>
        <v>0</v>
      </c>
      <c r="AA35" s="152"/>
      <c r="AB35" s="154"/>
      <c r="AC35" s="152"/>
      <c r="AD35" s="152"/>
      <c r="AE35" s="152"/>
      <c r="AF35" s="153"/>
      <c r="AH35" s="266"/>
      <c r="AI35" s="266"/>
    </row>
    <row r="36" spans="1:35" x14ac:dyDescent="0.25">
      <c r="A36" s="24">
        <f>'Скорая медицинская помощь'!A36</f>
        <v>22</v>
      </c>
      <c r="B36" s="25" t="str">
        <f>'Скорая медицинская помощь'!B36</f>
        <v>Вилючинская ГБ</v>
      </c>
      <c r="C36" s="3">
        <f>'[1]План 2022'!$X31</f>
        <v>1732</v>
      </c>
      <c r="D36" s="48">
        <f>'[1]План 2022'!$Y31</f>
        <v>169113.94</v>
      </c>
      <c r="E36" s="48">
        <f>'[2]СВОД по МО'!$GD$41</f>
        <v>1436</v>
      </c>
      <c r="F36" s="48">
        <f>'[2]СВОД по МО'!$GJ$41</f>
        <v>140121.36115000001</v>
      </c>
      <c r="G36" s="3">
        <f>'[3]План 2022'!$X31</f>
        <v>1732</v>
      </c>
      <c r="H36" s="48">
        <f>'[3]План 2022'!$Y31</f>
        <v>169113.94</v>
      </c>
      <c r="I36" s="5">
        <f t="shared" si="0"/>
        <v>0</v>
      </c>
      <c r="J36" s="87">
        <f t="shared" si="3"/>
        <v>0</v>
      </c>
      <c r="K36" s="152"/>
      <c r="L36" s="149"/>
      <c r="M36" s="152"/>
      <c r="N36" s="189"/>
      <c r="O36" s="189"/>
      <c r="P36" s="189"/>
      <c r="Q36" s="152"/>
      <c r="R36" s="153"/>
      <c r="S36" s="3">
        <f>'[1]План 2022'!$AF31</f>
        <v>0</v>
      </c>
      <c r="T36" s="48">
        <f>'[1]План 2022'!$AG31</f>
        <v>0</v>
      </c>
      <c r="U36" s="48">
        <f>'[2]СВОД по МО'!$GT$41</f>
        <v>0</v>
      </c>
      <c r="V36" s="48">
        <f>'[2]СВОД по МО'!$GZ$41</f>
        <v>0</v>
      </c>
      <c r="W36" s="3">
        <f>'[3]План 2022'!$AF31</f>
        <v>0</v>
      </c>
      <c r="X36" s="48">
        <f>'[3]План 2022'!$AG31</f>
        <v>0</v>
      </c>
      <c r="Y36" s="55">
        <f t="shared" si="1"/>
        <v>0</v>
      </c>
      <c r="Z36" s="87">
        <f t="shared" si="2"/>
        <v>0</v>
      </c>
      <c r="AA36" s="152"/>
      <c r="AB36" s="154"/>
      <c r="AC36" s="152"/>
      <c r="AD36" s="152"/>
      <c r="AE36" s="152"/>
      <c r="AF36" s="153"/>
      <c r="AH36" s="266"/>
      <c r="AI36" s="266"/>
    </row>
    <row r="37" spans="1:35" x14ac:dyDescent="0.25">
      <c r="A37" s="24">
        <f>'Скорая медицинская помощь'!A37</f>
        <v>23</v>
      </c>
      <c r="B37" s="25" t="str">
        <f>'Скорая медицинская помощь'!B37</f>
        <v>МСЧ УВД</v>
      </c>
      <c r="C37" s="3">
        <f>'[1]План 2022'!$X32</f>
        <v>95</v>
      </c>
      <c r="D37" s="48">
        <f>'[1]План 2022'!$Y32</f>
        <v>7738.56</v>
      </c>
      <c r="E37" s="48">
        <f>'[2]СВОД по МО'!$GD$49</f>
        <v>93</v>
      </c>
      <c r="F37" s="48">
        <f>'[2]СВОД по МО'!$GJ$49</f>
        <v>5425.8142499999994</v>
      </c>
      <c r="G37" s="3">
        <f>'[3]План 2022'!$X32</f>
        <v>112</v>
      </c>
      <c r="H37" s="48">
        <f>'[3]План 2022'!$Y32</f>
        <v>7738.56</v>
      </c>
      <c r="I37" s="5">
        <f t="shared" si="0"/>
        <v>17</v>
      </c>
      <c r="J37" s="87">
        <f t="shared" si="3"/>
        <v>0</v>
      </c>
      <c r="K37" s="152"/>
      <c r="L37" s="149"/>
      <c r="M37" s="152">
        <v>17</v>
      </c>
      <c r="N37" s="189"/>
      <c r="O37" s="189"/>
      <c r="P37" s="189"/>
      <c r="Q37" s="152"/>
      <c r="R37" s="153"/>
      <c r="S37" s="3">
        <f>'[1]План 2022'!$AF32</f>
        <v>0</v>
      </c>
      <c r="T37" s="48">
        <f>'[1]План 2022'!$AG32</f>
        <v>0</v>
      </c>
      <c r="U37" s="48">
        <f>'[2]СВОД по МО'!$GT$49</f>
        <v>0</v>
      </c>
      <c r="V37" s="48">
        <f>'[2]СВОД по МО'!$GZ$49</f>
        <v>0</v>
      </c>
      <c r="W37" s="3">
        <f>'[3]План 2022'!$AF32</f>
        <v>0</v>
      </c>
      <c r="X37" s="48">
        <f>'[3]План 2022'!$AG32</f>
        <v>0</v>
      </c>
      <c r="Y37" s="55">
        <f t="shared" si="1"/>
        <v>0</v>
      </c>
      <c r="Z37" s="87">
        <f t="shared" si="2"/>
        <v>0</v>
      </c>
      <c r="AA37" s="152"/>
      <c r="AB37" s="154"/>
      <c r="AC37" s="152"/>
      <c r="AD37" s="152"/>
      <c r="AE37" s="152"/>
      <c r="AF37" s="153"/>
      <c r="AH37" s="266"/>
      <c r="AI37" s="266"/>
    </row>
    <row r="38" spans="1:35" x14ac:dyDescent="0.25">
      <c r="A38" s="24">
        <f>'Скорая медицинская помощь'!A38</f>
        <v>24</v>
      </c>
      <c r="B38" s="25" t="str">
        <f>'Скорая медицинская помощь'!B38</f>
        <v>ДВОМЦ</v>
      </c>
      <c r="C38" s="3">
        <f>'[1]План 2022'!$X33</f>
        <v>692</v>
      </c>
      <c r="D38" s="48">
        <f>'[1]План 2022'!$Y33</f>
        <v>61166.28</v>
      </c>
      <c r="E38" s="48">
        <f>'[2]СВОД по МО'!$GD$48</f>
        <v>564</v>
      </c>
      <c r="F38" s="48">
        <f>'[2]СВОД по МО'!$GJ$48</f>
        <v>44300.989320000008</v>
      </c>
      <c r="G38" s="3">
        <f>'[3]План 2022'!$X33</f>
        <v>692</v>
      </c>
      <c r="H38" s="48">
        <f>'[3]План 2022'!$Y33</f>
        <v>61166.28</v>
      </c>
      <c r="I38" s="5">
        <f t="shared" si="0"/>
        <v>0</v>
      </c>
      <c r="J38" s="87">
        <f t="shared" si="3"/>
        <v>0</v>
      </c>
      <c r="K38" s="152"/>
      <c r="L38" s="149"/>
      <c r="M38" s="152"/>
      <c r="N38" s="189"/>
      <c r="O38" s="189"/>
      <c r="P38" s="189"/>
      <c r="Q38" s="152"/>
      <c r="R38" s="153"/>
      <c r="S38" s="3">
        <f>'[1]План 2022'!$AF33</f>
        <v>0</v>
      </c>
      <c r="T38" s="48">
        <f>'[1]План 2022'!$AG33</f>
        <v>0</v>
      </c>
      <c r="U38" s="48">
        <f>'[2]СВОД по МО'!$GT$48</f>
        <v>0</v>
      </c>
      <c r="V38" s="48">
        <f>'[2]СВОД по МО'!$GZ$48</f>
        <v>0</v>
      </c>
      <c r="W38" s="3">
        <f>'[3]План 2022'!$AF33</f>
        <v>0</v>
      </c>
      <c r="X38" s="48">
        <f>'[3]План 2022'!$AG33</f>
        <v>0</v>
      </c>
      <c r="Y38" s="55">
        <f t="shared" si="1"/>
        <v>0</v>
      </c>
      <c r="Z38" s="87">
        <f t="shared" si="2"/>
        <v>0</v>
      </c>
      <c r="AA38" s="152"/>
      <c r="AB38" s="154"/>
      <c r="AC38" s="152"/>
      <c r="AD38" s="152"/>
      <c r="AE38" s="152"/>
      <c r="AF38" s="153"/>
      <c r="AH38" s="266"/>
      <c r="AI38" s="266"/>
    </row>
    <row r="39" spans="1:35" x14ac:dyDescent="0.25">
      <c r="A39" s="24">
        <f>'Скорая медицинская помощь'!A39</f>
        <v>25</v>
      </c>
      <c r="B39" s="25" t="str">
        <f>'Скорая медицинская помощь'!B39</f>
        <v>Филиал №2 ФГКУ "1477 ВМКГ"</v>
      </c>
      <c r="C39" s="3">
        <f>'[1]План 2022'!$X34</f>
        <v>150</v>
      </c>
      <c r="D39" s="48">
        <f>'[1]План 2022'!$Y34</f>
        <v>31141.79</v>
      </c>
      <c r="E39" s="48">
        <f>'[2]СВОД по МО'!$GD$47</f>
        <v>90</v>
      </c>
      <c r="F39" s="48">
        <f>'[2]СВОД по МО'!$GJ$47</f>
        <v>22188.550659999997</v>
      </c>
      <c r="G39" s="3">
        <f>'[3]План 2022'!$X34</f>
        <v>150</v>
      </c>
      <c r="H39" s="48">
        <f>'[3]План 2022'!$Y34</f>
        <v>31141.79</v>
      </c>
      <c r="I39" s="5">
        <f t="shared" si="0"/>
        <v>0</v>
      </c>
      <c r="J39" s="87">
        <f t="shared" si="3"/>
        <v>0</v>
      </c>
      <c r="K39" s="152"/>
      <c r="L39" s="149"/>
      <c r="M39" s="152"/>
      <c r="N39" s="189"/>
      <c r="O39" s="189"/>
      <c r="P39" s="189"/>
      <c r="Q39" s="152"/>
      <c r="R39" s="153"/>
      <c r="S39" s="3">
        <f>'[1]План 2022'!$AF34</f>
        <v>0</v>
      </c>
      <c r="T39" s="48">
        <f>'[1]План 2022'!$AG34</f>
        <v>0</v>
      </c>
      <c r="U39" s="48">
        <f>'[2]СВОД по МО'!$GT$47</f>
        <v>0</v>
      </c>
      <c r="V39" s="48">
        <f>'[2]СВОД по МО'!$GZ$47</f>
        <v>0</v>
      </c>
      <c r="W39" s="3">
        <f>'[3]План 2022'!$AF34</f>
        <v>0</v>
      </c>
      <c r="X39" s="48">
        <f>'[3]План 2022'!$AG34</f>
        <v>0</v>
      </c>
      <c r="Y39" s="55">
        <f t="shared" si="1"/>
        <v>0</v>
      </c>
      <c r="Z39" s="87">
        <f t="shared" si="2"/>
        <v>0</v>
      </c>
      <c r="AA39" s="152"/>
      <c r="AB39" s="154"/>
      <c r="AC39" s="152"/>
      <c r="AD39" s="152"/>
      <c r="AE39" s="152"/>
      <c r="AF39" s="153"/>
      <c r="AH39" s="266"/>
      <c r="AI39" s="266"/>
    </row>
    <row r="40" spans="1:35" x14ac:dyDescent="0.25">
      <c r="A40" s="24">
        <f>'Скорая медицинская помощь'!A40</f>
        <v>26</v>
      </c>
      <c r="B40" s="25" t="str">
        <f>'Скорая медицинская помощь'!B40</f>
        <v>У-Камчатская РБ</v>
      </c>
      <c r="C40" s="3">
        <f>'[1]План 2022'!$X35</f>
        <v>314</v>
      </c>
      <c r="D40" s="48">
        <f>'[1]План 2022'!$Y35</f>
        <v>34159.49</v>
      </c>
      <c r="E40" s="48">
        <f>'[2]СВОД по МО'!$GD$37</f>
        <v>234</v>
      </c>
      <c r="F40" s="48">
        <f>'[2]СВОД по МО'!$GJ$37</f>
        <v>28640.065780000004</v>
      </c>
      <c r="G40" s="3">
        <f>'[3]План 2022'!$X35</f>
        <v>304</v>
      </c>
      <c r="H40" s="48">
        <f>'[3]План 2022'!$Y35</f>
        <v>34159.49</v>
      </c>
      <c r="I40" s="5">
        <f t="shared" si="0"/>
        <v>-10</v>
      </c>
      <c r="J40" s="87">
        <f t="shared" si="3"/>
        <v>0</v>
      </c>
      <c r="K40" s="152"/>
      <c r="L40" s="149"/>
      <c r="M40" s="152">
        <v>-10</v>
      </c>
      <c r="N40" s="189"/>
      <c r="O40" s="189"/>
      <c r="P40" s="189"/>
      <c r="Q40" s="152"/>
      <c r="R40" s="153"/>
      <c r="S40" s="3">
        <f>'[1]План 2022'!$AF35</f>
        <v>0</v>
      </c>
      <c r="T40" s="48">
        <f>'[1]План 2022'!$AG35</f>
        <v>0</v>
      </c>
      <c r="U40" s="48">
        <f>'[2]СВОД по МО'!$GT$37</f>
        <v>0</v>
      </c>
      <c r="V40" s="48">
        <f>'[2]СВОД по МО'!$GZ$37</f>
        <v>0</v>
      </c>
      <c r="W40" s="3">
        <f>'[3]План 2022'!$AF35</f>
        <v>0</v>
      </c>
      <c r="X40" s="48">
        <f>'[3]План 2022'!$AG35</f>
        <v>0</v>
      </c>
      <c r="Y40" s="55">
        <f t="shared" si="1"/>
        <v>0</v>
      </c>
      <c r="Z40" s="87">
        <f t="shared" si="2"/>
        <v>0</v>
      </c>
      <c r="AA40" s="152"/>
      <c r="AB40" s="154"/>
      <c r="AC40" s="152"/>
      <c r="AD40" s="152"/>
      <c r="AE40" s="152"/>
      <c r="AF40" s="153"/>
      <c r="AH40" s="266"/>
      <c r="AI40" s="266"/>
    </row>
    <row r="41" spans="1:35" x14ac:dyDescent="0.25">
      <c r="A41" s="24">
        <f>'Скорая медицинская помощь'!A41</f>
        <v>27</v>
      </c>
      <c r="B41" s="25" t="str">
        <f>'Скорая медицинская помощь'!B41</f>
        <v>Ключевская РБ</v>
      </c>
      <c r="C41" s="3">
        <f>'[1]План 2022'!$X36</f>
        <v>553</v>
      </c>
      <c r="D41" s="48">
        <f>'[1]План 2022'!$Y36</f>
        <v>46335.35</v>
      </c>
      <c r="E41" s="48">
        <f>'[2]СВОД по МО'!$GD$38</f>
        <v>446</v>
      </c>
      <c r="F41" s="48">
        <f>'[2]СВОД по МО'!$GJ$38</f>
        <v>38578.543339999997</v>
      </c>
      <c r="G41" s="3">
        <f>'[3]План 2022'!$X36</f>
        <v>553</v>
      </c>
      <c r="H41" s="48">
        <f>'[3]План 2022'!$Y36</f>
        <v>46335.35</v>
      </c>
      <c r="I41" s="5">
        <f t="shared" si="0"/>
        <v>0</v>
      </c>
      <c r="J41" s="87">
        <f t="shared" si="3"/>
        <v>0</v>
      </c>
      <c r="K41" s="152"/>
      <c r="L41" s="149"/>
      <c r="M41" s="152"/>
      <c r="N41" s="189"/>
      <c r="O41" s="189"/>
      <c r="P41" s="189"/>
      <c r="Q41" s="152"/>
      <c r="R41" s="153"/>
      <c r="S41" s="3">
        <f>'[1]План 2022'!$AF36</f>
        <v>0</v>
      </c>
      <c r="T41" s="48">
        <f>'[1]План 2022'!$AG36</f>
        <v>0</v>
      </c>
      <c r="U41" s="48">
        <f>'[2]СВОД по МО'!$GT$38</f>
        <v>0</v>
      </c>
      <c r="V41" s="48">
        <f>'[2]СВОД по МО'!$GZ$38</f>
        <v>0</v>
      </c>
      <c r="W41" s="3">
        <f>'[3]План 2022'!$AF36</f>
        <v>0</v>
      </c>
      <c r="X41" s="48">
        <f>'[3]План 2022'!$AG36</f>
        <v>0</v>
      </c>
      <c r="Y41" s="55">
        <f t="shared" si="1"/>
        <v>0</v>
      </c>
      <c r="Z41" s="87">
        <f t="shared" si="2"/>
        <v>0</v>
      </c>
      <c r="AA41" s="152"/>
      <c r="AB41" s="154"/>
      <c r="AC41" s="152"/>
      <c r="AD41" s="152"/>
      <c r="AE41" s="152"/>
      <c r="AF41" s="153"/>
      <c r="AH41" s="266"/>
      <c r="AI41" s="266"/>
    </row>
    <row r="42" spans="1:35" x14ac:dyDescent="0.25">
      <c r="A42" s="24">
        <f>'Скорая медицинская помощь'!A42</f>
        <v>28</v>
      </c>
      <c r="B42" s="25" t="str">
        <f>'Скорая медицинская помощь'!B42</f>
        <v>У-Большерецкая РБ</v>
      </c>
      <c r="C42" s="3">
        <f>'[1]План 2022'!$X37</f>
        <v>399</v>
      </c>
      <c r="D42" s="48">
        <f>'[1]План 2022'!$Y37</f>
        <v>38503.11</v>
      </c>
      <c r="E42" s="48">
        <f>'[2]СВОД по МО'!$GD$36</f>
        <v>311</v>
      </c>
      <c r="F42" s="48">
        <f>'[2]СВОД по МО'!$GJ$36</f>
        <v>32057.534009999999</v>
      </c>
      <c r="G42" s="3">
        <f>'[3]План 2022'!$X37</f>
        <v>399</v>
      </c>
      <c r="H42" s="48">
        <f>'[3]План 2022'!$Y37</f>
        <v>38503.11</v>
      </c>
      <c r="I42" s="5">
        <f t="shared" si="0"/>
        <v>0</v>
      </c>
      <c r="J42" s="87">
        <f t="shared" si="3"/>
        <v>0</v>
      </c>
      <c r="K42" s="152"/>
      <c r="L42" s="149"/>
      <c r="M42" s="152"/>
      <c r="N42" s="189"/>
      <c r="O42" s="189"/>
      <c r="P42" s="189"/>
      <c r="Q42" s="152"/>
      <c r="R42" s="153"/>
      <c r="S42" s="3">
        <f>'[1]План 2022'!$AF37</f>
        <v>0</v>
      </c>
      <c r="T42" s="48">
        <f>'[1]План 2022'!$AG37</f>
        <v>0</v>
      </c>
      <c r="U42" s="48">
        <f>'[2]СВОД по МО'!$GT$36</f>
        <v>0</v>
      </c>
      <c r="V42" s="48">
        <f>'[2]СВОД по МО'!$GZ$36</f>
        <v>0</v>
      </c>
      <c r="W42" s="3">
        <f>'[3]План 2022'!$AF37</f>
        <v>0</v>
      </c>
      <c r="X42" s="48">
        <f>'[3]План 2022'!$AG37</f>
        <v>0</v>
      </c>
      <c r="Y42" s="55">
        <f t="shared" si="1"/>
        <v>0</v>
      </c>
      <c r="Z42" s="87">
        <f t="shared" si="2"/>
        <v>0</v>
      </c>
      <c r="AA42" s="152"/>
      <c r="AB42" s="154"/>
      <c r="AC42" s="152"/>
      <c r="AD42" s="152"/>
      <c r="AE42" s="152"/>
      <c r="AF42" s="153"/>
      <c r="AH42" s="266"/>
      <c r="AI42" s="266"/>
    </row>
    <row r="43" spans="1:35" x14ac:dyDescent="0.25">
      <c r="A43" s="24">
        <f>'Скорая медицинская помощь'!A43</f>
        <v>29</v>
      </c>
      <c r="B43" s="25" t="str">
        <f>'Скорая медицинская помощь'!B43</f>
        <v>Озерновская РБ</v>
      </c>
      <c r="C43" s="3">
        <f>'[1]План 2022'!$X38</f>
        <v>231</v>
      </c>
      <c r="D43" s="48">
        <f>'[1]План 2022'!$Y38</f>
        <v>13459.48</v>
      </c>
      <c r="E43" s="48">
        <f>'[2]СВОД по МО'!$GD$51</f>
        <v>161</v>
      </c>
      <c r="F43" s="48">
        <f>'[2]СВОД по МО'!$GJ$51</f>
        <v>11206.18491</v>
      </c>
      <c r="G43" s="3">
        <f>'[3]План 2022'!$X38</f>
        <v>231</v>
      </c>
      <c r="H43" s="48">
        <f>'[3]План 2022'!$Y38</f>
        <v>13459.48</v>
      </c>
      <c r="I43" s="5">
        <f t="shared" si="0"/>
        <v>0</v>
      </c>
      <c r="J43" s="87">
        <f t="shared" si="3"/>
        <v>0</v>
      </c>
      <c r="K43" s="152"/>
      <c r="L43" s="149"/>
      <c r="M43" s="152"/>
      <c r="N43" s="189"/>
      <c r="O43" s="189"/>
      <c r="P43" s="189"/>
      <c r="Q43" s="152"/>
      <c r="R43" s="153"/>
      <c r="S43" s="3">
        <f>'[1]План 2022'!$AF38</f>
        <v>0</v>
      </c>
      <c r="T43" s="48">
        <f>'[1]План 2022'!$AG38</f>
        <v>0</v>
      </c>
      <c r="U43" s="48">
        <f>'[2]СВОД по МО'!$GT$51</f>
        <v>0</v>
      </c>
      <c r="V43" s="48">
        <f>'[2]СВОД по МО'!$GZ$51</f>
        <v>0</v>
      </c>
      <c r="W43" s="3">
        <f>'[3]План 2022'!$AF38</f>
        <v>0</v>
      </c>
      <c r="X43" s="48">
        <f>'[3]План 2022'!$AG38</f>
        <v>0</v>
      </c>
      <c r="Y43" s="55">
        <f t="shared" si="1"/>
        <v>0</v>
      </c>
      <c r="Z43" s="87">
        <f t="shared" si="2"/>
        <v>0</v>
      </c>
      <c r="AA43" s="152"/>
      <c r="AB43" s="154"/>
      <c r="AC43" s="152"/>
      <c r="AD43" s="152"/>
      <c r="AE43" s="152"/>
      <c r="AF43" s="153"/>
      <c r="AH43" s="266"/>
      <c r="AI43" s="266"/>
    </row>
    <row r="44" spans="1:35" x14ac:dyDescent="0.25">
      <c r="A44" s="24">
        <f>'Скорая медицинская помощь'!A44</f>
        <v>30</v>
      </c>
      <c r="B44" s="25" t="str">
        <f>'Скорая медицинская помощь'!B44</f>
        <v>Мильковская РБ</v>
      </c>
      <c r="C44" s="3">
        <f>'[1]План 2022'!$X39</f>
        <v>1062</v>
      </c>
      <c r="D44" s="48">
        <f>'[1]План 2022'!$Y39</f>
        <v>105726.86</v>
      </c>
      <c r="E44" s="48">
        <f>'[2]СВОД по МО'!$GD$35</f>
        <v>865</v>
      </c>
      <c r="F44" s="48">
        <f>'[2]СВОД по МО'!$GJ$35</f>
        <v>82103.00735</v>
      </c>
      <c r="G44" s="3">
        <f>'[3]План 2022'!$X39</f>
        <v>1062</v>
      </c>
      <c r="H44" s="48">
        <f>'[3]План 2022'!$Y39</f>
        <v>105726.86</v>
      </c>
      <c r="I44" s="5">
        <f t="shared" si="0"/>
        <v>0</v>
      </c>
      <c r="J44" s="87">
        <f t="shared" si="3"/>
        <v>0</v>
      </c>
      <c r="K44" s="152"/>
      <c r="L44" s="149"/>
      <c r="M44" s="152"/>
      <c r="N44" s="189"/>
      <c r="O44" s="189"/>
      <c r="P44" s="189"/>
      <c r="Q44" s="152"/>
      <c r="R44" s="153"/>
      <c r="S44" s="3">
        <f>'[1]План 2022'!$AF39</f>
        <v>0</v>
      </c>
      <c r="T44" s="48">
        <f>'[1]План 2022'!$AG39</f>
        <v>0</v>
      </c>
      <c r="U44" s="48">
        <f>'[2]СВОД по МО'!$GT$35</f>
        <v>0</v>
      </c>
      <c r="V44" s="48">
        <f>'[2]СВОД по МО'!$GZ$35</f>
        <v>0</v>
      </c>
      <c r="W44" s="3">
        <f>'[3]План 2022'!$AF39</f>
        <v>0</v>
      </c>
      <c r="X44" s="48">
        <f>'[3]План 2022'!$AG39</f>
        <v>0</v>
      </c>
      <c r="Y44" s="55">
        <f t="shared" si="1"/>
        <v>0</v>
      </c>
      <c r="Z44" s="87">
        <f t="shared" si="2"/>
        <v>0</v>
      </c>
      <c r="AA44" s="152"/>
      <c r="AB44" s="154"/>
      <c r="AC44" s="152"/>
      <c r="AD44" s="152"/>
      <c r="AE44" s="152"/>
      <c r="AF44" s="153"/>
      <c r="AH44" s="266"/>
      <c r="AI44" s="266"/>
    </row>
    <row r="45" spans="1:35" x14ac:dyDescent="0.25">
      <c r="A45" s="24">
        <f>'Скорая медицинская помощь'!A45</f>
        <v>31</v>
      </c>
      <c r="B45" s="25" t="str">
        <f>'Скорая медицинская помощь'!B45</f>
        <v>Быстринская РБ</v>
      </c>
      <c r="C45" s="3">
        <f>'[1]План 2022'!$X40</f>
        <v>289</v>
      </c>
      <c r="D45" s="48">
        <f>'[1]План 2022'!$Y40</f>
        <v>21477.82</v>
      </c>
      <c r="E45" s="48">
        <f>'[2]СВОД по МО'!$GD$40</f>
        <v>293</v>
      </c>
      <c r="F45" s="48">
        <f>'[2]СВОД по МО'!$GJ$40</f>
        <v>17882.439120000003</v>
      </c>
      <c r="G45" s="3">
        <f>'[3]План 2022'!$X40</f>
        <v>353</v>
      </c>
      <c r="H45" s="48">
        <f>'[3]План 2022'!$Y40</f>
        <v>21477.82</v>
      </c>
      <c r="I45" s="5">
        <f t="shared" si="0"/>
        <v>64</v>
      </c>
      <c r="J45" s="87">
        <f t="shared" si="3"/>
        <v>0</v>
      </c>
      <c r="K45" s="152">
        <v>64</v>
      </c>
      <c r="L45" s="149">
        <v>4305.6099999999997</v>
      </c>
      <c r="M45" s="152"/>
      <c r="N45" s="189"/>
      <c r="O45" s="189"/>
      <c r="P45" s="189"/>
      <c r="Q45" s="152"/>
      <c r="R45" s="153"/>
      <c r="S45" s="3">
        <f>'[1]План 2022'!$AF40</f>
        <v>0</v>
      </c>
      <c r="T45" s="48">
        <f>'[1]План 2022'!$AG40</f>
        <v>0</v>
      </c>
      <c r="U45" s="48">
        <f>'[2]СВОД по МО'!$GT$40</f>
        <v>0</v>
      </c>
      <c r="V45" s="48">
        <f>'[2]СВОД по МО'!$GZ$40</f>
        <v>0</v>
      </c>
      <c r="W45" s="3">
        <f>'[3]План 2022'!$AF40</f>
        <v>0</v>
      </c>
      <c r="X45" s="48">
        <f>'[3]План 2022'!$AG40</f>
        <v>0</v>
      </c>
      <c r="Y45" s="55">
        <f t="shared" si="1"/>
        <v>0</v>
      </c>
      <c r="Z45" s="87">
        <f t="shared" si="2"/>
        <v>0</v>
      </c>
      <c r="AA45" s="152"/>
      <c r="AB45" s="154"/>
      <c r="AC45" s="152"/>
      <c r="AD45" s="152"/>
      <c r="AE45" s="152"/>
      <c r="AF45" s="153"/>
      <c r="AH45" s="266"/>
      <c r="AI45" s="266"/>
    </row>
    <row r="46" spans="1:35" x14ac:dyDescent="0.25">
      <c r="A46" s="24">
        <f>'Скорая медицинская помощь'!A46</f>
        <v>32</v>
      </c>
      <c r="B46" s="25" t="str">
        <f>'Скорая медицинская помощь'!B46</f>
        <v>Соболевская РБ</v>
      </c>
      <c r="C46" s="3">
        <f>'[1]План 2022'!$X41</f>
        <v>193</v>
      </c>
      <c r="D46" s="48">
        <f>'[1]План 2022'!$Y41</f>
        <v>19561.3</v>
      </c>
      <c r="E46" s="48">
        <f>'[2]СВОД по МО'!$GD$39</f>
        <v>143</v>
      </c>
      <c r="F46" s="48">
        <f>'[2]СВОД по МО'!$GJ$39</f>
        <v>16286.51341</v>
      </c>
      <c r="G46" s="3">
        <f>'[3]План 2022'!$X41</f>
        <v>186</v>
      </c>
      <c r="H46" s="48">
        <f>'[3]План 2022'!$Y41</f>
        <v>19561.3</v>
      </c>
      <c r="I46" s="5">
        <f t="shared" ref="I46:I63" si="4">G46-C46</f>
        <v>-7</v>
      </c>
      <c r="J46" s="87">
        <f t="shared" ref="J46:J63" si="5">H46-D46</f>
        <v>0</v>
      </c>
      <c r="K46" s="152"/>
      <c r="L46" s="149"/>
      <c r="M46" s="152">
        <v>-7</v>
      </c>
      <c r="N46" s="189"/>
      <c r="O46" s="189"/>
      <c r="P46" s="189"/>
      <c r="Q46" s="152"/>
      <c r="R46" s="153"/>
      <c r="S46" s="3">
        <f>'[1]План 2022'!$AF41</f>
        <v>0</v>
      </c>
      <c r="T46" s="48">
        <f>'[1]План 2022'!$AG41</f>
        <v>0</v>
      </c>
      <c r="U46" s="48">
        <f>'[2]СВОД по МО'!$GT$39</f>
        <v>0</v>
      </c>
      <c r="V46" s="48">
        <f>'[2]СВОД по МО'!$GZ$39</f>
        <v>0</v>
      </c>
      <c r="W46" s="3">
        <f>'[3]План 2022'!$AF41</f>
        <v>0</v>
      </c>
      <c r="X46" s="48">
        <f>'[3]План 2022'!$AG41</f>
        <v>0</v>
      </c>
      <c r="Y46" s="55">
        <f t="shared" ref="Y46:Y63" si="6">W46-S46</f>
        <v>0</v>
      </c>
      <c r="Z46" s="87">
        <f t="shared" ref="Z46:Z63" si="7">X46-T46</f>
        <v>0</v>
      </c>
      <c r="AA46" s="152"/>
      <c r="AB46" s="154"/>
      <c r="AC46" s="152"/>
      <c r="AD46" s="152"/>
      <c r="AE46" s="152"/>
      <c r="AF46" s="153"/>
      <c r="AH46" s="266"/>
      <c r="AI46" s="266"/>
    </row>
    <row r="47" spans="1:35" x14ac:dyDescent="0.25">
      <c r="A47" s="24">
        <f>'Скорая медицинская помощь'!A47</f>
        <v>33</v>
      </c>
      <c r="B47" s="25" t="str">
        <f>'Скорая медицинская помощь'!B47</f>
        <v>Корякская ОБ</v>
      </c>
      <c r="C47" s="3">
        <f>'[1]План 2022'!$X42</f>
        <v>713</v>
      </c>
      <c r="D47" s="48">
        <f>'[1]План 2022'!$Y42</f>
        <v>53645.58</v>
      </c>
      <c r="E47" s="48">
        <f>'[2]СВОД по МО'!$GD$22</f>
        <v>603</v>
      </c>
      <c r="F47" s="48">
        <f>'[2]СВОД по МО'!$GJ$22</f>
        <v>44665.418409999998</v>
      </c>
      <c r="G47" s="3">
        <f>'[3]План 2022'!$X42</f>
        <v>713</v>
      </c>
      <c r="H47" s="48">
        <f>'[3]План 2022'!$Y42</f>
        <v>53645.58</v>
      </c>
      <c r="I47" s="5">
        <f t="shared" si="4"/>
        <v>0</v>
      </c>
      <c r="J47" s="87">
        <f t="shared" si="5"/>
        <v>0</v>
      </c>
      <c r="K47" s="152"/>
      <c r="L47" s="149"/>
      <c r="M47" s="152"/>
      <c r="N47" s="189"/>
      <c r="O47" s="189"/>
      <c r="P47" s="189"/>
      <c r="Q47" s="152"/>
      <c r="R47" s="153"/>
      <c r="S47" s="3">
        <f>'[1]План 2022'!$AF42</f>
        <v>0</v>
      </c>
      <c r="T47" s="48">
        <f>'[1]План 2022'!$AG42</f>
        <v>0</v>
      </c>
      <c r="U47" s="48">
        <f>'[2]СВОД по МО'!$GT$22</f>
        <v>0</v>
      </c>
      <c r="V47" s="48">
        <f>'[2]СВОД по МО'!$GZ$22</f>
        <v>0</v>
      </c>
      <c r="W47" s="3">
        <f>'[3]План 2022'!$AF42</f>
        <v>0</v>
      </c>
      <c r="X47" s="48">
        <f>'[3]План 2022'!$AG42</f>
        <v>0</v>
      </c>
      <c r="Y47" s="55">
        <f t="shared" si="6"/>
        <v>0</v>
      </c>
      <c r="Z47" s="87">
        <f t="shared" si="7"/>
        <v>0</v>
      </c>
      <c r="AA47" s="152"/>
      <c r="AB47" s="154"/>
      <c r="AC47" s="152"/>
      <c r="AD47" s="152"/>
      <c r="AE47" s="152"/>
      <c r="AF47" s="153"/>
      <c r="AH47" s="266"/>
      <c r="AI47" s="266"/>
    </row>
    <row r="48" spans="1:35" x14ac:dyDescent="0.25">
      <c r="A48" s="24">
        <f>'Скорая медицинская помощь'!A48</f>
        <v>34</v>
      </c>
      <c r="B48" s="25" t="str">
        <f>'Скорая медицинская помощь'!B48</f>
        <v>Тигильская РБ</v>
      </c>
      <c r="C48" s="3">
        <f>'[1]План 2022'!$X43</f>
        <v>313</v>
      </c>
      <c r="D48" s="48">
        <f>'[1]План 2022'!$Y43</f>
        <v>26886.53</v>
      </c>
      <c r="E48" s="48">
        <f>'[2]СВОД по МО'!$GD$43</f>
        <v>276</v>
      </c>
      <c r="F48" s="48">
        <f>'[2]СВОД по МО'!$GJ$43</f>
        <v>22385.621029999998</v>
      </c>
      <c r="G48" s="3">
        <f>'[3]План 2022'!$X43</f>
        <v>313</v>
      </c>
      <c r="H48" s="48">
        <f>'[3]План 2022'!$Y43</f>
        <v>26886.53</v>
      </c>
      <c r="I48" s="5">
        <f t="shared" si="4"/>
        <v>0</v>
      </c>
      <c r="J48" s="87">
        <f t="shared" si="5"/>
        <v>0</v>
      </c>
      <c r="K48" s="152"/>
      <c r="L48" s="149"/>
      <c r="M48" s="152"/>
      <c r="N48" s="189"/>
      <c r="O48" s="189"/>
      <c r="P48" s="189"/>
      <c r="Q48" s="152"/>
      <c r="R48" s="153"/>
      <c r="S48" s="3">
        <f>'[1]План 2022'!$AF43</f>
        <v>0</v>
      </c>
      <c r="T48" s="48">
        <f>'[1]План 2022'!$AG43</f>
        <v>0</v>
      </c>
      <c r="U48" s="48">
        <f>'[2]СВОД по МО'!$GT$43</f>
        <v>0</v>
      </c>
      <c r="V48" s="48">
        <f>'[2]СВОД по МО'!$GZ$43</f>
        <v>0</v>
      </c>
      <c r="W48" s="3">
        <f>'[3]План 2022'!$AF43</f>
        <v>0</v>
      </c>
      <c r="X48" s="48">
        <f>'[3]План 2022'!$AG43</f>
        <v>0</v>
      </c>
      <c r="Y48" s="55">
        <f t="shared" si="6"/>
        <v>0</v>
      </c>
      <c r="Z48" s="87">
        <f t="shared" si="7"/>
        <v>0</v>
      </c>
      <c r="AA48" s="152"/>
      <c r="AB48" s="154"/>
      <c r="AC48" s="152"/>
      <c r="AD48" s="152"/>
      <c r="AE48" s="152"/>
      <c r="AF48" s="153"/>
      <c r="AH48" s="266"/>
      <c r="AI48" s="266"/>
    </row>
    <row r="49" spans="1:35" x14ac:dyDescent="0.25">
      <c r="A49" s="24">
        <f>'Скорая медицинская помощь'!A49</f>
        <v>35</v>
      </c>
      <c r="B49" s="25" t="str">
        <f>'Скорая медицинская помощь'!B49</f>
        <v>Карагинская РБ</v>
      </c>
      <c r="C49" s="3">
        <f>'[1]План 2022'!$X44</f>
        <v>520</v>
      </c>
      <c r="D49" s="48">
        <f>'[1]План 2022'!$Y44</f>
        <v>52369.66</v>
      </c>
      <c r="E49" s="48">
        <f>'[2]СВОД по МО'!$GD$44</f>
        <v>423</v>
      </c>
      <c r="F49" s="48">
        <f>'[2]СВОД по МО'!$GJ$44</f>
        <v>43602.475279999999</v>
      </c>
      <c r="G49" s="3">
        <f>'[3]План 2022'!$X44</f>
        <v>520</v>
      </c>
      <c r="H49" s="48">
        <f>'[3]План 2022'!$Y44</f>
        <v>52369.66</v>
      </c>
      <c r="I49" s="5">
        <f t="shared" si="4"/>
        <v>0</v>
      </c>
      <c r="J49" s="87">
        <f t="shared" si="5"/>
        <v>0</v>
      </c>
      <c r="K49" s="152"/>
      <c r="L49" s="149"/>
      <c r="M49" s="152"/>
      <c r="N49" s="189"/>
      <c r="O49" s="189"/>
      <c r="P49" s="189"/>
      <c r="Q49" s="152"/>
      <c r="R49" s="153"/>
      <c r="S49" s="3">
        <f>'[1]План 2022'!$AF44</f>
        <v>0</v>
      </c>
      <c r="T49" s="48">
        <f>'[1]План 2022'!$AG44</f>
        <v>0</v>
      </c>
      <c r="U49" s="48">
        <f>'[2]СВОД по МО'!$GT$44</f>
        <v>0</v>
      </c>
      <c r="V49" s="48">
        <f>'[2]СВОД по МО'!$GZ$44</f>
        <v>0</v>
      </c>
      <c r="W49" s="3">
        <f>'[3]План 2022'!$AF44</f>
        <v>0</v>
      </c>
      <c r="X49" s="48">
        <f>'[3]План 2022'!$AG44</f>
        <v>0</v>
      </c>
      <c r="Y49" s="55">
        <f t="shared" si="6"/>
        <v>0</v>
      </c>
      <c r="Z49" s="87">
        <f t="shared" si="7"/>
        <v>0</v>
      </c>
      <c r="AA49" s="152"/>
      <c r="AB49" s="154"/>
      <c r="AC49" s="152"/>
      <c r="AD49" s="152"/>
      <c r="AE49" s="152"/>
      <c r="AF49" s="153"/>
      <c r="AH49" s="266"/>
      <c r="AI49" s="266"/>
    </row>
    <row r="50" spans="1:35" x14ac:dyDescent="0.25">
      <c r="A50" s="24">
        <f>'Скорая медицинская помощь'!A50</f>
        <v>36</v>
      </c>
      <c r="B50" s="25" t="str">
        <f>'Скорая медицинская помощь'!B50</f>
        <v>Пенжинская РБ</v>
      </c>
      <c r="C50" s="3">
        <f>'[1]План 2022'!$X45</f>
        <v>293</v>
      </c>
      <c r="D50" s="48">
        <f>'[1]План 2022'!$Y45</f>
        <v>25359.15</v>
      </c>
      <c r="E50" s="48">
        <f>'[2]СВОД по МО'!$GD$46</f>
        <v>243</v>
      </c>
      <c r="F50" s="48">
        <f>'[2]СВОД по МО'!$GJ$46</f>
        <v>21113.967820000002</v>
      </c>
      <c r="G50" s="3">
        <f>'[3]План 2022'!$X45</f>
        <v>293</v>
      </c>
      <c r="H50" s="48">
        <f>'[3]План 2022'!$Y45</f>
        <v>25359.15</v>
      </c>
      <c r="I50" s="5">
        <f t="shared" si="4"/>
        <v>0</v>
      </c>
      <c r="J50" s="87">
        <f t="shared" si="5"/>
        <v>0</v>
      </c>
      <c r="K50" s="152"/>
      <c r="L50" s="149"/>
      <c r="M50" s="152"/>
      <c r="N50" s="189"/>
      <c r="O50" s="189"/>
      <c r="P50" s="189"/>
      <c r="Q50" s="152"/>
      <c r="R50" s="153"/>
      <c r="S50" s="3">
        <f>'[1]План 2022'!$AF45</f>
        <v>0</v>
      </c>
      <c r="T50" s="48">
        <f>'[1]План 2022'!$AG45</f>
        <v>0</v>
      </c>
      <c r="U50" s="48">
        <f>'[2]СВОД по МО'!$GT$46</f>
        <v>0</v>
      </c>
      <c r="V50" s="48">
        <f>'[2]СВОД по МО'!$GZ$46</f>
        <v>0</v>
      </c>
      <c r="W50" s="3">
        <f>'[3]План 2022'!$AF45</f>
        <v>0</v>
      </c>
      <c r="X50" s="48">
        <f>'[3]План 2022'!$AG45</f>
        <v>0</v>
      </c>
      <c r="Y50" s="55">
        <f t="shared" si="6"/>
        <v>0</v>
      </c>
      <c r="Z50" s="87">
        <f t="shared" si="7"/>
        <v>0</v>
      </c>
      <c r="AA50" s="152"/>
      <c r="AB50" s="154"/>
      <c r="AC50" s="152"/>
      <c r="AD50" s="152"/>
      <c r="AE50" s="152"/>
      <c r="AF50" s="153"/>
      <c r="AH50" s="266"/>
      <c r="AI50" s="266"/>
    </row>
    <row r="51" spans="1:35" x14ac:dyDescent="0.25">
      <c r="A51" s="24">
        <f>'Скорая медицинская помощь'!A51</f>
        <v>37</v>
      </c>
      <c r="B51" s="25" t="str">
        <f>'Скорая медицинская помощь'!B51</f>
        <v>Никольская РБ</v>
      </c>
      <c r="C51" s="3">
        <f>'[1]План 2022'!$X46</f>
        <v>97</v>
      </c>
      <c r="D51" s="48">
        <f>'[1]План 2022'!$Y46</f>
        <v>10916.13</v>
      </c>
      <c r="E51" s="48">
        <f>'[2]СВОД по МО'!$GD$42</f>
        <v>89</v>
      </c>
      <c r="F51" s="48">
        <f>'[2]СВОД по МО'!$GJ$42</f>
        <v>9088.7183000000005</v>
      </c>
      <c r="G51" s="3">
        <f>'[3]План 2022'!$X46</f>
        <v>111</v>
      </c>
      <c r="H51" s="48">
        <f>'[3]План 2022'!$Y46</f>
        <v>10916.13</v>
      </c>
      <c r="I51" s="5">
        <f t="shared" si="4"/>
        <v>14</v>
      </c>
      <c r="J51" s="87">
        <f t="shared" si="5"/>
        <v>0</v>
      </c>
      <c r="K51" s="152"/>
      <c r="L51" s="149"/>
      <c r="M51" s="152">
        <v>14</v>
      </c>
      <c r="N51" s="189"/>
      <c r="O51" s="189"/>
      <c r="P51" s="189"/>
      <c r="Q51" s="152"/>
      <c r="R51" s="153"/>
      <c r="S51" s="3">
        <f>'[1]План 2022'!$AF46</f>
        <v>0</v>
      </c>
      <c r="T51" s="48">
        <f>'[1]План 2022'!$AG46</f>
        <v>0</v>
      </c>
      <c r="U51" s="48">
        <f>'[2]СВОД по МО'!$GT$42</f>
        <v>0</v>
      </c>
      <c r="V51" s="48">
        <f>'[2]СВОД по МО'!$GZ$42</f>
        <v>0</v>
      </c>
      <c r="W51" s="3">
        <f>'[3]План 2022'!$AF46</f>
        <v>0</v>
      </c>
      <c r="X51" s="48">
        <f>'[3]План 2022'!$AG46</f>
        <v>0</v>
      </c>
      <c r="Y51" s="55">
        <f t="shared" si="6"/>
        <v>0</v>
      </c>
      <c r="Z51" s="87">
        <f t="shared" si="7"/>
        <v>0</v>
      </c>
      <c r="AA51" s="152"/>
      <c r="AB51" s="154"/>
      <c r="AC51" s="152"/>
      <c r="AD51" s="152"/>
      <c r="AE51" s="152"/>
      <c r="AF51" s="153"/>
      <c r="AH51" s="266"/>
      <c r="AI51" s="266"/>
    </row>
    <row r="52" spans="1:35" x14ac:dyDescent="0.25">
      <c r="A52" s="24">
        <f>'Скорая медицинская помощь'!A52</f>
        <v>38</v>
      </c>
      <c r="B52" s="25" t="str">
        <f>'Скорая медицинская помощь'!B52</f>
        <v>Олюторская РБ</v>
      </c>
      <c r="C52" s="3">
        <f>'[1]План 2022'!$X47</f>
        <v>485</v>
      </c>
      <c r="D52" s="48">
        <f>'[1]План 2022'!$Y47</f>
        <v>34402.9</v>
      </c>
      <c r="E52" s="48">
        <f>'[2]СВОД по МО'!$GD$45</f>
        <v>393</v>
      </c>
      <c r="F52" s="48">
        <f>'[2]СВОД по МО'!$GJ$45</f>
        <v>28643.739589999997</v>
      </c>
      <c r="G52" s="3">
        <f>'[3]План 2022'!$X47</f>
        <v>485</v>
      </c>
      <c r="H52" s="48">
        <f>'[3]План 2022'!$Y47</f>
        <v>34402.9</v>
      </c>
      <c r="I52" s="5">
        <f t="shared" si="4"/>
        <v>0</v>
      </c>
      <c r="J52" s="87">
        <f t="shared" si="5"/>
        <v>0</v>
      </c>
      <c r="K52" s="152"/>
      <c r="L52" s="149"/>
      <c r="M52" s="152"/>
      <c r="N52" s="189"/>
      <c r="O52" s="189"/>
      <c r="P52" s="189"/>
      <c r="Q52" s="152"/>
      <c r="R52" s="153"/>
      <c r="S52" s="3">
        <f>'[1]План 2022'!$AF47</f>
        <v>0</v>
      </c>
      <c r="T52" s="48">
        <f>'[1]План 2022'!$AG47</f>
        <v>0</v>
      </c>
      <c r="U52" s="48">
        <f>'[2]СВОД по МО'!$GT$45</f>
        <v>0</v>
      </c>
      <c r="V52" s="48">
        <f>'[2]СВОД по МО'!$GZ$45</f>
        <v>0</v>
      </c>
      <c r="W52" s="3">
        <f>'[3]План 2022'!$AF47</f>
        <v>0</v>
      </c>
      <c r="X52" s="48">
        <f>'[3]План 2022'!$AG47</f>
        <v>0</v>
      </c>
      <c r="Y52" s="55">
        <f t="shared" si="6"/>
        <v>0</v>
      </c>
      <c r="Z52" s="87">
        <f t="shared" si="7"/>
        <v>0</v>
      </c>
      <c r="AA52" s="152"/>
      <c r="AB52" s="154"/>
      <c r="AC52" s="152"/>
      <c r="AD52" s="152"/>
      <c r="AE52" s="152"/>
      <c r="AF52" s="153"/>
      <c r="AH52" s="266"/>
      <c r="AI52" s="266"/>
    </row>
    <row r="53" spans="1:35" x14ac:dyDescent="0.25">
      <c r="A53" s="24">
        <f>'Скорая медицинская помощь'!A53</f>
        <v>39</v>
      </c>
      <c r="B53" s="25" t="str">
        <f>'Скорая медицинская помощь'!B53</f>
        <v>Центр общ. Здоровья</v>
      </c>
      <c r="C53" s="3">
        <f>'[1]План 2022'!$X48</f>
        <v>0</v>
      </c>
      <c r="D53" s="48">
        <f>'[1]План 2022'!$Y48</f>
        <v>0</v>
      </c>
      <c r="E53" s="48">
        <f>'[2]СВОД по МО'!$GD$58</f>
        <v>0</v>
      </c>
      <c r="F53" s="48">
        <f>'[2]СВОД по МО'!$GJ$58</f>
        <v>0</v>
      </c>
      <c r="G53" s="3">
        <f>'[3]План 2022'!$X48</f>
        <v>0</v>
      </c>
      <c r="H53" s="48">
        <f>'[3]План 2022'!$Y48</f>
        <v>0</v>
      </c>
      <c r="I53" s="5">
        <f t="shared" si="4"/>
        <v>0</v>
      </c>
      <c r="J53" s="87">
        <f t="shared" si="5"/>
        <v>0</v>
      </c>
      <c r="K53" s="152"/>
      <c r="L53" s="149"/>
      <c r="M53" s="152"/>
      <c r="N53" s="189"/>
      <c r="O53" s="189"/>
      <c r="P53" s="189"/>
      <c r="Q53" s="152"/>
      <c r="R53" s="153"/>
      <c r="S53" s="3">
        <f>'[1]План 2022'!$AF48</f>
        <v>0</v>
      </c>
      <c r="T53" s="48">
        <f>'[1]План 2022'!$AG48</f>
        <v>0</v>
      </c>
      <c r="U53" s="48">
        <f>'[2]СВОД по МО'!$GT$58</f>
        <v>0</v>
      </c>
      <c r="V53" s="48">
        <f>'[2]СВОД по МО'!$GZ$58</f>
        <v>0</v>
      </c>
      <c r="W53" s="3">
        <f>'[3]План 2022'!$AF48</f>
        <v>0</v>
      </c>
      <c r="X53" s="48">
        <f>'[3]План 2022'!$AG48</f>
        <v>0</v>
      </c>
      <c r="Y53" s="55">
        <f t="shared" si="6"/>
        <v>0</v>
      </c>
      <c r="Z53" s="87">
        <f t="shared" si="7"/>
        <v>0</v>
      </c>
      <c r="AA53" s="152"/>
      <c r="AB53" s="154"/>
      <c r="AC53" s="152"/>
      <c r="AD53" s="152"/>
      <c r="AE53" s="152"/>
      <c r="AF53" s="153"/>
      <c r="AH53" s="266"/>
      <c r="AI53" s="266"/>
    </row>
    <row r="54" spans="1:35" x14ac:dyDescent="0.25">
      <c r="A54" s="24">
        <f>'Скорая медицинская помощь'!A54</f>
        <v>40</v>
      </c>
      <c r="B54" s="25" t="str">
        <f>'Скорая медицинская помощь'!B54</f>
        <v>Камч.невролог.кл-ка</v>
      </c>
      <c r="C54" s="3">
        <f>'[1]План 2022'!$X49</f>
        <v>0</v>
      </c>
      <c r="D54" s="48">
        <f>'[1]План 2022'!$Y49</f>
        <v>0</v>
      </c>
      <c r="E54" s="48">
        <f>'[2]СВОД по МО'!$GD$54</f>
        <v>0</v>
      </c>
      <c r="F54" s="48">
        <f>'[2]СВОД по МО'!$GJ$54</f>
        <v>0</v>
      </c>
      <c r="G54" s="3">
        <f>'[3]План 2022'!$X49</f>
        <v>0</v>
      </c>
      <c r="H54" s="48">
        <f>'[3]План 2022'!$Y49</f>
        <v>0</v>
      </c>
      <c r="I54" s="5">
        <f t="shared" si="4"/>
        <v>0</v>
      </c>
      <c r="J54" s="87">
        <f t="shared" si="5"/>
        <v>0</v>
      </c>
      <c r="K54" s="152"/>
      <c r="L54" s="149"/>
      <c r="M54" s="152"/>
      <c r="N54" s="189"/>
      <c r="O54" s="189"/>
      <c r="P54" s="189"/>
      <c r="Q54" s="152"/>
      <c r="R54" s="153"/>
      <c r="S54" s="3">
        <f>'[1]План 2022'!$AF49</f>
        <v>0</v>
      </c>
      <c r="T54" s="48">
        <f>'[1]План 2022'!$AG49</f>
        <v>0</v>
      </c>
      <c r="U54" s="48">
        <f>'[2]СВОД по МО'!$GT$54</f>
        <v>0</v>
      </c>
      <c r="V54" s="48">
        <f>'[2]СВОД по МО'!$GZ$54</f>
        <v>0</v>
      </c>
      <c r="W54" s="3">
        <f>'[3]План 2022'!$AF49</f>
        <v>0</v>
      </c>
      <c r="X54" s="48">
        <f>'[3]План 2022'!$AG49</f>
        <v>0</v>
      </c>
      <c r="Y54" s="55">
        <f t="shared" si="6"/>
        <v>0</v>
      </c>
      <c r="Z54" s="87">
        <f t="shared" si="7"/>
        <v>0</v>
      </c>
      <c r="AA54" s="152"/>
      <c r="AB54" s="154"/>
      <c r="AC54" s="152"/>
      <c r="AD54" s="152"/>
      <c r="AE54" s="152"/>
      <c r="AF54" s="153"/>
      <c r="AH54" s="266"/>
      <c r="AI54" s="266"/>
    </row>
    <row r="55" spans="1:35" x14ac:dyDescent="0.25">
      <c r="A55" s="24">
        <f>'Скорая медицинская помощь'!A55</f>
        <v>41</v>
      </c>
      <c r="B55" s="25" t="str">
        <f>'Скорая медицинская помощь'!B55</f>
        <v>ОРМЕДИУМ</v>
      </c>
      <c r="C55" s="3">
        <f>'[1]План 2022'!$X50</f>
        <v>0</v>
      </c>
      <c r="D55" s="48">
        <f>'[1]План 2022'!$Y50</f>
        <v>0</v>
      </c>
      <c r="E55" s="48">
        <f>'[2]СВОД по МО'!$GD$56</f>
        <v>0</v>
      </c>
      <c r="F55" s="48">
        <f>'[2]СВОД по МО'!$GJ$56</f>
        <v>0</v>
      </c>
      <c r="G55" s="3">
        <f>'[3]План 2022'!$X50</f>
        <v>0</v>
      </c>
      <c r="H55" s="48">
        <f>'[3]План 2022'!$Y50</f>
        <v>0</v>
      </c>
      <c r="I55" s="5">
        <f t="shared" si="4"/>
        <v>0</v>
      </c>
      <c r="J55" s="87">
        <f t="shared" si="5"/>
        <v>0</v>
      </c>
      <c r="K55" s="152"/>
      <c r="L55" s="149"/>
      <c r="M55" s="152"/>
      <c r="N55" s="189"/>
      <c r="O55" s="189"/>
      <c r="P55" s="189"/>
      <c r="Q55" s="152"/>
      <c r="R55" s="153"/>
      <c r="S55" s="3">
        <f>'[1]План 2022'!$AF50</f>
        <v>0</v>
      </c>
      <c r="T55" s="48">
        <f>'[1]План 2022'!$AG50</f>
        <v>0</v>
      </c>
      <c r="U55" s="48">
        <f>'[2]СВОД по МО'!$GT$56</f>
        <v>0</v>
      </c>
      <c r="V55" s="48">
        <f>'[2]СВОД по МО'!$GZ$56</f>
        <v>0</v>
      </c>
      <c r="W55" s="3">
        <f>'[3]План 2022'!$AF50</f>
        <v>0</v>
      </c>
      <c r="X55" s="48">
        <f>'[3]План 2022'!$AG50</f>
        <v>0</v>
      </c>
      <c r="Y55" s="55">
        <f t="shared" si="6"/>
        <v>0</v>
      </c>
      <c r="Z55" s="87">
        <f t="shared" si="7"/>
        <v>0</v>
      </c>
      <c r="AA55" s="152"/>
      <c r="AB55" s="154"/>
      <c r="AC55" s="152"/>
      <c r="AD55" s="152"/>
      <c r="AE55" s="152"/>
      <c r="AF55" s="153"/>
      <c r="AH55" s="266"/>
      <c r="AI55" s="266"/>
    </row>
    <row r="56" spans="1:35" x14ac:dyDescent="0.25">
      <c r="A56" s="24">
        <f>'Скорая медицинская помощь'!A56</f>
        <v>42</v>
      </c>
      <c r="B56" s="25" t="str">
        <f>'Скорая медицинская помощь'!B56</f>
        <v>БМК</v>
      </c>
      <c r="C56" s="3">
        <f>'[1]План 2022'!$X51</f>
        <v>0</v>
      </c>
      <c r="D56" s="48">
        <f>'[1]План 2022'!$Y51</f>
        <v>0</v>
      </c>
      <c r="E56" s="48">
        <f>'[2]СВОД по МО'!$GD$55</f>
        <v>0</v>
      </c>
      <c r="F56" s="48">
        <f>'[2]СВОД по МО'!$GJ$55</f>
        <v>0</v>
      </c>
      <c r="G56" s="3">
        <f>'[3]План 2022'!$X51</f>
        <v>0</v>
      </c>
      <c r="H56" s="48">
        <f>'[3]План 2022'!$Y51</f>
        <v>0</v>
      </c>
      <c r="I56" s="5">
        <f t="shared" si="4"/>
        <v>0</v>
      </c>
      <c r="J56" s="87">
        <f t="shared" si="5"/>
        <v>0</v>
      </c>
      <c r="K56" s="152"/>
      <c r="L56" s="149"/>
      <c r="M56" s="152"/>
      <c r="N56" s="189"/>
      <c r="O56" s="189"/>
      <c r="P56" s="189"/>
      <c r="Q56" s="152"/>
      <c r="R56" s="153"/>
      <c r="S56" s="3">
        <f>'[1]План 2022'!$AF51</f>
        <v>0</v>
      </c>
      <c r="T56" s="48">
        <f>'[1]План 2022'!$AG51</f>
        <v>0</v>
      </c>
      <c r="U56" s="48">
        <f>'[2]СВОД по МО'!$GT$55</f>
        <v>0</v>
      </c>
      <c r="V56" s="48">
        <f>'[2]СВОД по МО'!$GZ$55</f>
        <v>0</v>
      </c>
      <c r="W56" s="3">
        <f>'[3]План 2022'!$AF51</f>
        <v>0</v>
      </c>
      <c r="X56" s="48">
        <f>'[3]План 2022'!$AG51</f>
        <v>0</v>
      </c>
      <c r="Y56" s="55">
        <f t="shared" si="6"/>
        <v>0</v>
      </c>
      <c r="Z56" s="87">
        <f t="shared" si="7"/>
        <v>0</v>
      </c>
      <c r="AA56" s="152"/>
      <c r="AB56" s="154"/>
      <c r="AC56" s="152"/>
      <c r="AD56" s="152"/>
      <c r="AE56" s="152"/>
      <c r="AF56" s="153"/>
      <c r="AH56" s="266"/>
      <c r="AI56" s="266"/>
    </row>
    <row r="57" spans="1:35" x14ac:dyDescent="0.25">
      <c r="A57" s="24">
        <f>'Скорая медицинская помощь'!A57</f>
        <v>44</v>
      </c>
      <c r="B57" s="25">
        <f>'Скорая медицинская помощь'!B57</f>
        <v>0</v>
      </c>
      <c r="C57" s="3">
        <f>'[1]План 2022'!$X52</f>
        <v>0</v>
      </c>
      <c r="D57" s="48">
        <f>'[1]План 2022'!$Y52</f>
        <v>0</v>
      </c>
      <c r="E57" s="48"/>
      <c r="F57" s="48"/>
      <c r="G57" s="3">
        <f>'[3]План 2022'!$X52</f>
        <v>0</v>
      </c>
      <c r="H57" s="48">
        <f>'[3]План 2022'!$Y52</f>
        <v>0</v>
      </c>
      <c r="I57" s="5">
        <f t="shared" si="4"/>
        <v>0</v>
      </c>
      <c r="J57" s="87">
        <f t="shared" si="5"/>
        <v>0</v>
      </c>
      <c r="K57" s="152"/>
      <c r="L57" s="149"/>
      <c r="M57" s="152"/>
      <c r="N57" s="189"/>
      <c r="O57" s="189"/>
      <c r="P57" s="189"/>
      <c r="Q57" s="152"/>
      <c r="R57" s="153"/>
      <c r="S57" s="3">
        <f>'[1]План 2022'!$AF52</f>
        <v>0</v>
      </c>
      <c r="T57" s="48">
        <f>'[1]План 2022'!$AG52</f>
        <v>0</v>
      </c>
      <c r="U57" s="48"/>
      <c r="V57" s="48"/>
      <c r="W57" s="3">
        <f>'[3]План 2022'!$AF52</f>
        <v>0</v>
      </c>
      <c r="X57" s="48">
        <f>'[3]План 2022'!$AG52</f>
        <v>0</v>
      </c>
      <c r="Y57" s="55">
        <f t="shared" si="6"/>
        <v>0</v>
      </c>
      <c r="Z57" s="87">
        <f t="shared" si="7"/>
        <v>0</v>
      </c>
      <c r="AA57" s="152"/>
      <c r="AB57" s="154"/>
      <c r="AC57" s="152"/>
      <c r="AD57" s="152"/>
      <c r="AE57" s="152"/>
      <c r="AF57" s="153"/>
      <c r="AH57" s="266"/>
      <c r="AI57" s="266"/>
    </row>
    <row r="58" spans="1:35" x14ac:dyDescent="0.25">
      <c r="A58" s="24">
        <f>'Скорая медицинская помощь'!A58</f>
        <v>43</v>
      </c>
      <c r="B58" s="25" t="str">
        <f>'Скорая медицинская помощь'!B58</f>
        <v>ЭКО центр</v>
      </c>
      <c r="C58" s="3">
        <f>'[1]План 2022'!$X53</f>
        <v>0</v>
      </c>
      <c r="D58" s="48">
        <f>'[1]План 2022'!$Y53</f>
        <v>0</v>
      </c>
      <c r="E58" s="48">
        <f>'[2]СВОД по МО'!$GD$57</f>
        <v>0</v>
      </c>
      <c r="F58" s="48">
        <f>'[2]СВОД по МО'!$GJ$57</f>
        <v>0</v>
      </c>
      <c r="G58" s="3">
        <f>'[3]План 2022'!$X53</f>
        <v>0</v>
      </c>
      <c r="H58" s="48">
        <f>'[3]План 2022'!$Y53</f>
        <v>0</v>
      </c>
      <c r="I58" s="5">
        <f t="shared" si="4"/>
        <v>0</v>
      </c>
      <c r="J58" s="87">
        <f t="shared" si="5"/>
        <v>0</v>
      </c>
      <c r="K58" s="152"/>
      <c r="L58" s="149"/>
      <c r="M58" s="152"/>
      <c r="N58" s="189"/>
      <c r="O58" s="189"/>
      <c r="P58" s="189"/>
      <c r="Q58" s="152"/>
      <c r="R58" s="153"/>
      <c r="S58" s="3">
        <f>'[1]План 2022'!$AF53</f>
        <v>0</v>
      </c>
      <c r="T58" s="48">
        <f>'[1]План 2022'!$AG53</f>
        <v>0</v>
      </c>
      <c r="U58" s="48">
        <f>'[2]СВОД по МО'!$GT$57</f>
        <v>0</v>
      </c>
      <c r="V58" s="48">
        <f>'[2]СВОД по МО'!$GZ$57</f>
        <v>0</v>
      </c>
      <c r="W58" s="3">
        <f>'[3]План 2022'!$AF53</f>
        <v>0</v>
      </c>
      <c r="X58" s="48">
        <f>'[3]План 2022'!$AG53</f>
        <v>0</v>
      </c>
      <c r="Y58" s="55">
        <f t="shared" si="6"/>
        <v>0</v>
      </c>
      <c r="Z58" s="87">
        <f t="shared" si="7"/>
        <v>0</v>
      </c>
      <c r="AA58" s="152"/>
      <c r="AB58" s="154"/>
      <c r="AC58" s="152"/>
      <c r="AD58" s="152"/>
      <c r="AE58" s="152"/>
      <c r="AF58" s="153"/>
      <c r="AH58" s="266"/>
      <c r="AI58" s="266"/>
    </row>
    <row r="59" spans="1:35" x14ac:dyDescent="0.25">
      <c r="A59" s="24">
        <f>'Скорая медицинская помощь'!A59</f>
        <v>44</v>
      </c>
      <c r="B59" s="25" t="str">
        <f>'Скорая медицинская помощь'!B59</f>
        <v>РЖД-Медицина</v>
      </c>
      <c r="C59" s="3">
        <f>'[1]План 2022'!$X54</f>
        <v>3</v>
      </c>
      <c r="D59" s="48">
        <f>'[1]План 2022'!$Y54</f>
        <v>544.23</v>
      </c>
      <c r="E59" s="48">
        <f>'[2]СВОД по МО'!$GD$62</f>
        <v>0</v>
      </c>
      <c r="F59" s="48">
        <f>'[2]СВОД по МО'!$GJ$62</f>
        <v>0</v>
      </c>
      <c r="G59" s="3">
        <f>'[3]План 2022'!$X54</f>
        <v>3</v>
      </c>
      <c r="H59" s="48">
        <f>'[3]План 2022'!$Y54</f>
        <v>544.23</v>
      </c>
      <c r="I59" s="5">
        <f t="shared" si="4"/>
        <v>0</v>
      </c>
      <c r="J59" s="87">
        <f t="shared" si="5"/>
        <v>0</v>
      </c>
      <c r="K59" s="152"/>
      <c r="L59" s="149"/>
      <c r="M59" s="152"/>
      <c r="N59" s="189"/>
      <c r="O59" s="189"/>
      <c r="P59" s="189"/>
      <c r="Q59" s="152"/>
      <c r="R59" s="153"/>
      <c r="S59" s="3">
        <f>'[1]План 2022'!$AF54</f>
        <v>3</v>
      </c>
      <c r="T59" s="48">
        <f>'[1]План 2022'!$AG54</f>
        <v>544.23</v>
      </c>
      <c r="U59" s="48">
        <f>'[2]СВОД по МО'!$GT$62</f>
        <v>0</v>
      </c>
      <c r="V59" s="48">
        <f>'[2]СВОД по МО'!$GZ$62</f>
        <v>0</v>
      </c>
      <c r="W59" s="3">
        <f>'[3]План 2022'!$AF54</f>
        <v>3</v>
      </c>
      <c r="X59" s="48">
        <f>'[3]План 2022'!$AG54</f>
        <v>544.23</v>
      </c>
      <c r="Y59" s="55">
        <f t="shared" si="6"/>
        <v>0</v>
      </c>
      <c r="Z59" s="87">
        <f t="shared" si="7"/>
        <v>0</v>
      </c>
      <c r="AA59" s="152"/>
      <c r="AB59" s="154"/>
      <c r="AC59" s="152"/>
      <c r="AD59" s="152"/>
      <c r="AE59" s="152"/>
      <c r="AF59" s="153"/>
      <c r="AH59" s="266"/>
      <c r="AI59" s="266"/>
    </row>
    <row r="60" spans="1:35" x14ac:dyDescent="0.25">
      <c r="A60" s="24">
        <f>'Скорая медицинская помощь'!A60</f>
        <v>45</v>
      </c>
      <c r="B60" s="25" t="str">
        <f>'Скорая медицинская помощь'!B60</f>
        <v>СПИД</v>
      </c>
      <c r="C60" s="3">
        <f>'[1]План 2022'!$X55</f>
        <v>1100</v>
      </c>
      <c r="D60" s="48">
        <f>'[1]План 2022'!$Y55</f>
        <v>248397.2</v>
      </c>
      <c r="E60" s="48">
        <f>'[2]СВОД по МО'!$GD$63</f>
        <v>835</v>
      </c>
      <c r="F60" s="48">
        <f>'[2]СВОД по МО'!$GJ$63</f>
        <v>181216.14529000001</v>
      </c>
      <c r="G60" s="3">
        <f>'[3]План 2022'!$X55</f>
        <v>1100</v>
      </c>
      <c r="H60" s="48">
        <f>'[3]План 2022'!$Y55</f>
        <v>241288.88</v>
      </c>
      <c r="I60" s="5">
        <f t="shared" si="4"/>
        <v>0</v>
      </c>
      <c r="J60" s="87">
        <f t="shared" si="5"/>
        <v>-7108.320000000007</v>
      </c>
      <c r="K60" s="152"/>
      <c r="L60" s="149"/>
      <c r="M60" s="152"/>
      <c r="N60" s="189">
        <v>-7108.32</v>
      </c>
      <c r="O60" s="189"/>
      <c r="P60" s="189"/>
      <c r="Q60" s="152"/>
      <c r="R60" s="153"/>
      <c r="S60" s="3">
        <f>'[1]План 2022'!$AF55</f>
        <v>0</v>
      </c>
      <c r="T60" s="48">
        <f>'[1]План 2022'!$AG55</f>
        <v>0</v>
      </c>
      <c r="U60" s="48">
        <f>'[2]СВОД по МО'!$GT$63</f>
        <v>0</v>
      </c>
      <c r="V60" s="48">
        <f>'[2]СВОД по МО'!$GZ$63</f>
        <v>0</v>
      </c>
      <c r="W60" s="3">
        <f>'[3]План 2022'!$AF55</f>
        <v>0</v>
      </c>
      <c r="X60" s="48">
        <f>'[3]План 2022'!$AG55</f>
        <v>0</v>
      </c>
      <c r="Y60" s="55">
        <f t="shared" si="6"/>
        <v>0</v>
      </c>
      <c r="Z60" s="87">
        <f t="shared" si="7"/>
        <v>0</v>
      </c>
      <c r="AA60" s="152"/>
      <c r="AB60" s="154"/>
      <c r="AC60" s="152"/>
      <c r="AD60" s="152"/>
      <c r="AE60" s="152"/>
      <c r="AF60" s="153"/>
      <c r="AG60" s="180"/>
      <c r="AH60" s="266"/>
      <c r="AI60" s="266"/>
    </row>
    <row r="61" spans="1:35" x14ac:dyDescent="0.25">
      <c r="A61" s="24">
        <f>'Скорая медицинская помощь'!A61</f>
        <v>46</v>
      </c>
      <c r="B61" s="25" t="str">
        <f>'Скорая медицинская помощь'!B61</f>
        <v>ООО "Жемчужина Камчатки"</v>
      </c>
      <c r="C61" s="3">
        <f>'[1]План 2022'!$X56</f>
        <v>0</v>
      </c>
      <c r="D61" s="48">
        <f>'[1]План 2022'!$Y56</f>
        <v>0</v>
      </c>
      <c r="E61" s="48">
        <f>'[2]СВОД по МО'!$GD$61</f>
        <v>0</v>
      </c>
      <c r="F61" s="48">
        <f>'[2]СВОД по МО'!$GJ$61</f>
        <v>0</v>
      </c>
      <c r="G61" s="3">
        <f>'[3]План 2022'!$X56</f>
        <v>0</v>
      </c>
      <c r="H61" s="48">
        <f>'[3]План 2022'!$Y56</f>
        <v>0</v>
      </c>
      <c r="I61" s="5">
        <f t="shared" si="4"/>
        <v>0</v>
      </c>
      <c r="J61" s="87">
        <f t="shared" si="5"/>
        <v>0</v>
      </c>
      <c r="K61" s="152"/>
      <c r="L61" s="149"/>
      <c r="M61" s="152"/>
      <c r="N61" s="189"/>
      <c r="O61" s="189"/>
      <c r="P61" s="189"/>
      <c r="Q61" s="152"/>
      <c r="R61" s="153"/>
      <c r="S61" s="3">
        <f>'[1]План 2022'!$AF56</f>
        <v>0</v>
      </c>
      <c r="T61" s="48">
        <f>'[1]План 2022'!$AG56</f>
        <v>0</v>
      </c>
      <c r="U61" s="48">
        <f>'[2]СВОД по МО'!$GT$61</f>
        <v>0</v>
      </c>
      <c r="V61" s="48">
        <f>'[2]СВОД по МО'!$GZ$61</f>
        <v>0</v>
      </c>
      <c r="W61" s="3">
        <f>'[3]План 2022'!$AF56</f>
        <v>0</v>
      </c>
      <c r="X61" s="48">
        <f>'[3]План 2022'!$AG56</f>
        <v>0</v>
      </c>
      <c r="Y61" s="55">
        <f t="shared" si="6"/>
        <v>0</v>
      </c>
      <c r="Z61" s="87">
        <f t="shared" si="7"/>
        <v>0</v>
      </c>
      <c r="AA61" s="152"/>
      <c r="AB61" s="154"/>
      <c r="AC61" s="152"/>
      <c r="AD61" s="152"/>
      <c r="AE61" s="152"/>
      <c r="AF61" s="153"/>
      <c r="AH61" s="266"/>
      <c r="AI61" s="266"/>
    </row>
    <row r="62" spans="1:35" x14ac:dyDescent="0.25">
      <c r="A62" s="24">
        <f>'Скорая медицинская помощь'!A62</f>
        <v>47</v>
      </c>
      <c r="B62" s="25" t="str">
        <f>'Скорая медицинская помощь'!B62</f>
        <v>М-Лайн</v>
      </c>
      <c r="C62" s="3">
        <f>'[1]План 2022'!$X57</f>
        <v>0</v>
      </c>
      <c r="D62" s="48">
        <f>'[1]План 2022'!$Y57</f>
        <v>0</v>
      </c>
      <c r="E62" s="48">
        <f>'[2]СВОД по МО'!$GD$64</f>
        <v>0</v>
      </c>
      <c r="F62" s="48">
        <f>'[2]СВОД по МО'!$GJ$64</f>
        <v>0</v>
      </c>
      <c r="G62" s="3">
        <f>'[3]План 2022'!$X57</f>
        <v>0</v>
      </c>
      <c r="H62" s="48">
        <f>'[3]План 2022'!$Y57</f>
        <v>0</v>
      </c>
      <c r="I62" s="5">
        <f t="shared" si="4"/>
        <v>0</v>
      </c>
      <c r="J62" s="87">
        <f t="shared" si="5"/>
        <v>0</v>
      </c>
      <c r="K62" s="152"/>
      <c r="L62" s="149"/>
      <c r="M62" s="152"/>
      <c r="N62" s="189"/>
      <c r="O62" s="189"/>
      <c r="P62" s="189"/>
      <c r="Q62" s="152"/>
      <c r="R62" s="153"/>
      <c r="S62" s="3">
        <f>'[1]План 2022'!$AF57</f>
        <v>0</v>
      </c>
      <c r="T62" s="48">
        <f>'[1]План 2022'!$AG57</f>
        <v>0</v>
      </c>
      <c r="U62" s="48">
        <f>'[2]СВОД по МО'!$GT$64</f>
        <v>0</v>
      </c>
      <c r="V62" s="48">
        <f>'[2]СВОД по МО'!$GZ$64</f>
        <v>0</v>
      </c>
      <c r="W62" s="3">
        <f>'[3]План 2022'!$AF57</f>
        <v>0</v>
      </c>
      <c r="X62" s="48">
        <f>'[3]План 2022'!$AG57</f>
        <v>0</v>
      </c>
      <c r="Y62" s="55">
        <f t="shared" si="6"/>
        <v>0</v>
      </c>
      <c r="Z62" s="87">
        <f t="shared" si="7"/>
        <v>0</v>
      </c>
      <c r="AA62" s="152"/>
      <c r="AB62" s="154"/>
      <c r="AC62" s="152"/>
      <c r="AD62" s="152"/>
      <c r="AE62" s="152"/>
      <c r="AF62" s="153"/>
      <c r="AH62" s="266"/>
      <c r="AI62" s="266"/>
    </row>
    <row r="63" spans="1:35" x14ac:dyDescent="0.25">
      <c r="A63" s="24">
        <f>'Скорая медицинская помощь'!A63</f>
        <v>48</v>
      </c>
      <c r="B63" s="25" t="str">
        <f>'Скорая медицинская помощь'!B63</f>
        <v>ИМПУЛЬС</v>
      </c>
      <c r="C63" s="3">
        <f>'[1]План 2022'!$X58</f>
        <v>0</v>
      </c>
      <c r="D63" s="48">
        <f>'[1]План 2022'!$Y58</f>
        <v>0</v>
      </c>
      <c r="E63" s="48">
        <f>'[2]СВОД по МО'!$GD$59</f>
        <v>0</v>
      </c>
      <c r="F63" s="48">
        <f>'[2]СВОД по МО'!$GJ$59</f>
        <v>0</v>
      </c>
      <c r="G63" s="3">
        <f>'[3]План 2022'!$X58</f>
        <v>0</v>
      </c>
      <c r="H63" s="48">
        <f>'[3]План 2022'!$Y58</f>
        <v>0</v>
      </c>
      <c r="I63" s="5">
        <f t="shared" si="4"/>
        <v>0</v>
      </c>
      <c r="J63" s="87">
        <f t="shared" si="5"/>
        <v>0</v>
      </c>
      <c r="K63" s="152"/>
      <c r="L63" s="149"/>
      <c r="M63" s="152"/>
      <c r="N63" s="189"/>
      <c r="O63" s="189"/>
      <c r="P63" s="189"/>
      <c r="Q63" s="152"/>
      <c r="R63" s="153"/>
      <c r="S63" s="3">
        <f>'[1]План 2022'!$AF58</f>
        <v>0</v>
      </c>
      <c r="T63" s="48">
        <f>'[1]План 2022'!$AG58</f>
        <v>0</v>
      </c>
      <c r="U63" s="48">
        <f>'[2]СВОД по МО'!$GT$59</f>
        <v>0</v>
      </c>
      <c r="V63" s="48">
        <f>'[2]СВОД по МО'!$GZ$59</f>
        <v>0</v>
      </c>
      <c r="W63" s="3">
        <f>'[3]План 2022'!$AF58</f>
        <v>0</v>
      </c>
      <c r="X63" s="48">
        <f>'[3]План 2022'!$AG58</f>
        <v>0</v>
      </c>
      <c r="Y63" s="55">
        <f t="shared" si="6"/>
        <v>0</v>
      </c>
      <c r="Z63" s="87">
        <f t="shared" si="7"/>
        <v>0</v>
      </c>
      <c r="AA63" s="152"/>
      <c r="AB63" s="154"/>
      <c r="AC63" s="152"/>
      <c r="AD63" s="152"/>
      <c r="AE63" s="152"/>
      <c r="AF63" s="153"/>
      <c r="AH63" s="266"/>
      <c r="AI63" s="266"/>
    </row>
    <row r="64" spans="1:35" x14ac:dyDescent="0.25">
      <c r="A64" s="60">
        <f>'Скорая медицинская помощь'!A64</f>
        <v>49</v>
      </c>
      <c r="B64" s="25" t="str">
        <f>'Скорая медицинская помощь'!B64</f>
        <v>Нефросовет</v>
      </c>
      <c r="C64" s="3">
        <f>'[1]План 2022'!$X59</f>
        <v>0</v>
      </c>
      <c r="D64" s="48">
        <f>'[1]План 2022'!$Y59</f>
        <v>0</v>
      </c>
      <c r="E64" s="48">
        <f>'[2]СВОД по МО'!$GD$65</f>
        <v>0</v>
      </c>
      <c r="F64" s="48">
        <f>'[2]СВОД по МО'!$GJ$65</f>
        <v>0</v>
      </c>
      <c r="G64" s="3">
        <f>'[3]План 2022'!$X59</f>
        <v>0</v>
      </c>
      <c r="H64" s="48">
        <f>'[3]План 2022'!$Y59</f>
        <v>0</v>
      </c>
      <c r="I64" s="5">
        <f t="shared" ref="I64:I73" si="8">G64-C64</f>
        <v>0</v>
      </c>
      <c r="J64" s="87">
        <f t="shared" ref="J64:J73" si="9">H64-D64</f>
        <v>0</v>
      </c>
      <c r="K64" s="152"/>
      <c r="L64" s="149"/>
      <c r="M64" s="152"/>
      <c r="N64" s="189"/>
      <c r="O64" s="189"/>
      <c r="P64" s="189"/>
      <c r="Q64" s="152"/>
      <c r="R64" s="153"/>
      <c r="S64" s="3">
        <f>'[1]План 2022'!$AF59</f>
        <v>0</v>
      </c>
      <c r="T64" s="48">
        <f>'[1]План 2022'!$AG59</f>
        <v>0</v>
      </c>
      <c r="U64" s="48">
        <f>'[2]СВОД по МО'!$GT$65</f>
        <v>0</v>
      </c>
      <c r="V64" s="48">
        <f>'[2]СВОД по МО'!$GZ$65</f>
        <v>0</v>
      </c>
      <c r="W64" s="3">
        <f>'[3]План 2022'!$AF59</f>
        <v>0</v>
      </c>
      <c r="X64" s="48">
        <f>'[3]План 2022'!$AG59</f>
        <v>0</v>
      </c>
      <c r="Y64" s="55"/>
      <c r="Z64" s="87"/>
      <c r="AA64" s="152"/>
      <c r="AB64" s="154"/>
      <c r="AC64" s="152"/>
      <c r="AD64" s="152"/>
      <c r="AE64" s="152"/>
      <c r="AF64" s="153"/>
      <c r="AH64" s="266"/>
      <c r="AI64" s="266"/>
    </row>
    <row r="65" spans="1:35" x14ac:dyDescent="0.25">
      <c r="A65" s="60">
        <f>'Скорая медицинская помощь'!A65</f>
        <v>50</v>
      </c>
      <c r="B65" s="25" t="str">
        <f>'Скорая медицинская помощь'!B65</f>
        <v>Тубдиспансер</v>
      </c>
      <c r="C65" s="3">
        <f>'[1]План 2022'!$X60</f>
        <v>0</v>
      </c>
      <c r="D65" s="48">
        <f>'[1]План 2022'!$Y60</f>
        <v>0</v>
      </c>
      <c r="E65" s="48">
        <f>'[2]СВОД по МО'!$GD$66</f>
        <v>0</v>
      </c>
      <c r="F65" s="48">
        <f>'[2]СВОД по МО'!$GJ$66</f>
        <v>0</v>
      </c>
      <c r="G65" s="3">
        <f>'[3]План 2022'!$X60</f>
        <v>0</v>
      </c>
      <c r="H65" s="48">
        <f>'[3]План 2022'!$Y60</f>
        <v>0</v>
      </c>
      <c r="I65" s="5">
        <f t="shared" si="8"/>
        <v>0</v>
      </c>
      <c r="J65" s="87">
        <f t="shared" si="9"/>
        <v>0</v>
      </c>
      <c r="K65" s="152"/>
      <c r="L65" s="149"/>
      <c r="M65" s="152"/>
      <c r="N65" s="189"/>
      <c r="O65" s="189"/>
      <c r="P65" s="189"/>
      <c r="Q65" s="152"/>
      <c r="R65" s="153"/>
      <c r="S65" s="3">
        <f>'[1]План 2022'!$AF60</f>
        <v>0</v>
      </c>
      <c r="T65" s="48">
        <f>'[1]План 2022'!$AG60</f>
        <v>0</v>
      </c>
      <c r="U65" s="48">
        <f>'[2]СВОД по МО'!$GT$66</f>
        <v>0</v>
      </c>
      <c r="V65" s="48">
        <f>'[2]СВОД по МО'!$GZ$66</f>
        <v>0</v>
      </c>
      <c r="W65" s="3">
        <f>'[3]План 2022'!$AF60</f>
        <v>0</v>
      </c>
      <c r="X65" s="48">
        <f>'[3]План 2022'!$AG60</f>
        <v>0</v>
      </c>
      <c r="Y65" s="55">
        <f>W65-S65</f>
        <v>0</v>
      </c>
      <c r="Z65" s="87">
        <f>X65-T65</f>
        <v>0</v>
      </c>
      <c r="AA65" s="152"/>
      <c r="AB65" s="154"/>
      <c r="AC65" s="152"/>
      <c r="AD65" s="152"/>
      <c r="AE65" s="152"/>
      <c r="AF65" s="153"/>
      <c r="AH65" s="266"/>
      <c r="AI65" s="266"/>
    </row>
    <row r="66" spans="1:35" x14ac:dyDescent="0.25">
      <c r="A66" s="148">
        <f>'Скорая медицинская помощь'!A66</f>
        <v>51</v>
      </c>
      <c r="B66" s="25" t="str">
        <f>'Скорая медицинская помощь'!B66</f>
        <v>ООО "Юнилаб-Хабаровск"</v>
      </c>
      <c r="C66" s="3">
        <f>'[1]План 2022'!$X61</f>
        <v>0</v>
      </c>
      <c r="D66" s="48">
        <f>'[1]План 2022'!$Y61</f>
        <v>0</v>
      </c>
      <c r="E66" s="48">
        <f>'[2]СВОД по МО'!$GD$67</f>
        <v>0</v>
      </c>
      <c r="F66" s="48">
        <f>'[2]СВОД по МО'!$GJ$67</f>
        <v>0</v>
      </c>
      <c r="G66" s="3">
        <f>'[3]План 2022'!$X61</f>
        <v>0</v>
      </c>
      <c r="H66" s="48">
        <f>'[3]План 2022'!$Y61</f>
        <v>0</v>
      </c>
      <c r="I66" s="5">
        <f t="shared" si="8"/>
        <v>0</v>
      </c>
      <c r="J66" s="87">
        <f t="shared" si="9"/>
        <v>0</v>
      </c>
      <c r="K66" s="152"/>
      <c r="L66" s="149"/>
      <c r="M66" s="152"/>
      <c r="N66" s="189"/>
      <c r="O66" s="189"/>
      <c r="P66" s="189"/>
      <c r="Q66" s="152"/>
      <c r="R66" s="153"/>
      <c r="S66" s="3">
        <f>'[1]План 2022'!$AF61</f>
        <v>0</v>
      </c>
      <c r="T66" s="48">
        <f>'[1]План 2022'!$AG61</f>
        <v>0</v>
      </c>
      <c r="U66" s="48">
        <f>'[2]СВОД по МО'!$GT$67</f>
        <v>0</v>
      </c>
      <c r="V66" s="48">
        <f>'[2]СВОД по МО'!$GZ$67</f>
        <v>0</v>
      </c>
      <c r="W66" s="3">
        <f>'[3]План 2022'!$AF61</f>
        <v>0</v>
      </c>
      <c r="X66" s="48">
        <f>'[3]План 2022'!$AG61</f>
        <v>0</v>
      </c>
      <c r="Y66" s="55">
        <f t="shared" ref="Y66:Y73" si="10">W66-S66</f>
        <v>0</v>
      </c>
      <c r="Z66" s="87">
        <f t="shared" ref="Z66:Z73" si="11">X66-T66</f>
        <v>0</v>
      </c>
      <c r="AA66" s="152"/>
      <c r="AB66" s="154"/>
      <c r="AC66" s="152"/>
      <c r="AD66" s="152"/>
      <c r="AE66" s="152"/>
      <c r="AF66" s="153"/>
      <c r="AH66" s="266"/>
      <c r="AI66" s="266"/>
    </row>
    <row r="67" spans="1:35" x14ac:dyDescent="0.25">
      <c r="A67" s="148">
        <f>'Скорая медицинская помощь'!A67</f>
        <v>52</v>
      </c>
      <c r="B67" s="25" t="str">
        <f>'Скорая медицинская помощь'!B67</f>
        <v>АО "Медицина"</v>
      </c>
      <c r="C67" s="3">
        <f>'[1]План 2022'!$X62</f>
        <v>90</v>
      </c>
      <c r="D67" s="48">
        <f>'[1]План 2022'!$Y62</f>
        <v>15921.39</v>
      </c>
      <c r="E67" s="48">
        <f>'[2]СВОД по МО'!$GD$68</f>
        <v>3</v>
      </c>
      <c r="F67" s="48">
        <f>'[2]СВОД по МО'!$GJ$68</f>
        <v>706.43344999999999</v>
      </c>
      <c r="G67" s="3">
        <f>'[3]План 2022'!$X62</f>
        <v>27</v>
      </c>
      <c r="H67" s="48">
        <f>'[3]План 2022'!$Y62</f>
        <v>6114.16</v>
      </c>
      <c r="I67" s="5">
        <f t="shared" si="8"/>
        <v>-63</v>
      </c>
      <c r="J67" s="87">
        <f t="shared" si="9"/>
        <v>-9807.23</v>
      </c>
      <c r="K67" s="152"/>
      <c r="L67" s="149"/>
      <c r="M67" s="152">
        <v>-63</v>
      </c>
      <c r="N67" s="189">
        <v>-9807.23</v>
      </c>
      <c r="O67" s="189"/>
      <c r="P67" s="189"/>
      <c r="Q67" s="152"/>
      <c r="R67" s="153"/>
      <c r="S67" s="3">
        <f>'[1]План 2022'!$AF62+'[1]План 2022'!$AH$62</f>
        <v>90</v>
      </c>
      <c r="T67" s="48">
        <f>'[1]План 2022'!$AG62+'[1]План 2022'!$AI$62</f>
        <v>15921.389999999998</v>
      </c>
      <c r="U67" s="48">
        <f>'[2]СВОД по МО'!$GT$68</f>
        <v>3</v>
      </c>
      <c r="V67" s="48">
        <f>'[2]СВОД по МО'!$GZ$68</f>
        <v>706.43344999999999</v>
      </c>
      <c r="W67" s="3">
        <f>'[3]План 2022'!$AF62+'[3]План 2022'!$AH$62</f>
        <v>27</v>
      </c>
      <c r="X67" s="48">
        <f>'[3]План 2022'!$AG62+'[3]План 2022'!$AI$62</f>
        <v>6114.1609600000002</v>
      </c>
      <c r="Y67" s="55">
        <f t="shared" si="10"/>
        <v>-63</v>
      </c>
      <c r="Z67" s="87">
        <f>X67-T67</f>
        <v>-9807.2290399999983</v>
      </c>
      <c r="AA67" s="152"/>
      <c r="AB67" s="154"/>
      <c r="AC67" s="152"/>
      <c r="AD67" s="152"/>
      <c r="AE67" s="152"/>
      <c r="AF67" s="153"/>
      <c r="AH67" s="266"/>
      <c r="AI67" s="266"/>
    </row>
    <row r="68" spans="1:35" x14ac:dyDescent="0.25">
      <c r="A68" s="148">
        <f>'Скорая медицинская помощь'!A68</f>
        <v>53</v>
      </c>
      <c r="B68" s="25" t="str">
        <f>'Скорая медицинская помощь'!B68</f>
        <v>ООО "НПФ "Хеликс"</v>
      </c>
      <c r="C68" s="3">
        <f>'[1]План 2022'!$X63</f>
        <v>0</v>
      </c>
      <c r="D68" s="48">
        <f>'[1]План 2022'!$Y63</f>
        <v>0</v>
      </c>
      <c r="E68" s="48">
        <f>'[2]СВОД по МО'!$GD$71</f>
        <v>0</v>
      </c>
      <c r="F68" s="48">
        <f>'[2]СВОД по МО'!$GJ$71</f>
        <v>0</v>
      </c>
      <c r="G68" s="3">
        <f>'[3]План 2022'!$X63</f>
        <v>0</v>
      </c>
      <c r="H68" s="48">
        <f>'[3]План 2022'!$Y63</f>
        <v>0</v>
      </c>
      <c r="I68" s="5">
        <f t="shared" si="8"/>
        <v>0</v>
      </c>
      <c r="J68" s="87">
        <f t="shared" si="9"/>
        <v>0</v>
      </c>
      <c r="K68" s="152"/>
      <c r="L68" s="149"/>
      <c r="M68" s="152"/>
      <c r="N68" s="189"/>
      <c r="O68" s="189"/>
      <c r="P68" s="189"/>
      <c r="Q68" s="152"/>
      <c r="R68" s="153"/>
      <c r="S68" s="3">
        <f>'[1]План 2022'!$AF63</f>
        <v>0</v>
      </c>
      <c r="T68" s="48">
        <f>'[1]План 2022'!$AG63</f>
        <v>0</v>
      </c>
      <c r="U68" s="48">
        <f>'[2]СВОД по МО'!$GT$71</f>
        <v>0</v>
      </c>
      <c r="V68" s="48">
        <f>'[2]СВОД по МО'!$GZ$71</f>
        <v>0</v>
      </c>
      <c r="W68" s="3">
        <f>'[3]План 2022'!$AF63</f>
        <v>0</v>
      </c>
      <c r="X68" s="48">
        <f>'[3]План 2022'!$AG63</f>
        <v>0</v>
      </c>
      <c r="Y68" s="55">
        <f t="shared" si="10"/>
        <v>0</v>
      </c>
      <c r="Z68" s="87">
        <f t="shared" si="11"/>
        <v>0</v>
      </c>
      <c r="AA68" s="152"/>
      <c r="AB68" s="154"/>
      <c r="AC68" s="152"/>
      <c r="AD68" s="152"/>
      <c r="AE68" s="152"/>
      <c r="AF68" s="153"/>
      <c r="AH68" s="266"/>
      <c r="AI68" s="266"/>
    </row>
    <row r="69" spans="1:35" x14ac:dyDescent="0.25">
      <c r="A69" s="148">
        <f>'Скорая медицинская помощь'!A69</f>
        <v>54</v>
      </c>
      <c r="B69" s="25" t="str">
        <f>'Скорая медицинская помощь'!B69</f>
        <v>ФГБОУ ВО Амурская ГМА Минздрава России</v>
      </c>
      <c r="C69" s="3">
        <f>'[1]План 2022'!$X64</f>
        <v>0</v>
      </c>
      <c r="D69" s="48">
        <f>'[1]План 2022'!$Y64</f>
        <v>0</v>
      </c>
      <c r="E69" s="48">
        <f>'[2]СВОД по МО'!$GD$73</f>
        <v>0</v>
      </c>
      <c r="F69" s="48">
        <f>'[2]СВОД по МО'!$GJ$73</f>
        <v>0</v>
      </c>
      <c r="G69" s="3">
        <f>'[3]План 2022'!$X64</f>
        <v>0</v>
      </c>
      <c r="H69" s="48">
        <f>'[3]План 2022'!$Y64</f>
        <v>0</v>
      </c>
      <c r="I69" s="5">
        <f t="shared" si="8"/>
        <v>0</v>
      </c>
      <c r="J69" s="87">
        <f t="shared" si="9"/>
        <v>0</v>
      </c>
      <c r="K69" s="152"/>
      <c r="L69" s="149"/>
      <c r="M69" s="152"/>
      <c r="N69" s="189"/>
      <c r="O69" s="189"/>
      <c r="P69" s="189"/>
      <c r="Q69" s="152"/>
      <c r="R69" s="153"/>
      <c r="S69" s="3">
        <f>'[1]План 2022'!$AF64</f>
        <v>0</v>
      </c>
      <c r="T69" s="48">
        <f>'[1]План 2022'!$AG64</f>
        <v>0</v>
      </c>
      <c r="U69" s="48">
        <f>'[2]СВОД по МО'!$GT$73</f>
        <v>0</v>
      </c>
      <c r="V69" s="48">
        <f>'[2]СВОД по МО'!$GZ$73</f>
        <v>0</v>
      </c>
      <c r="W69" s="3">
        <f>'[3]План 2022'!$AF64</f>
        <v>0</v>
      </c>
      <c r="X69" s="48">
        <f>'[3]План 2022'!$AG64</f>
        <v>0</v>
      </c>
      <c r="Y69" s="55">
        <f t="shared" si="10"/>
        <v>0</v>
      </c>
      <c r="Z69" s="87">
        <f t="shared" si="11"/>
        <v>0</v>
      </c>
      <c r="AA69" s="152"/>
      <c r="AB69" s="154"/>
      <c r="AC69" s="152"/>
      <c r="AD69" s="152"/>
      <c r="AE69" s="152"/>
      <c r="AF69" s="153"/>
      <c r="AH69" s="266"/>
      <c r="AI69" s="266"/>
    </row>
    <row r="70" spans="1:35" x14ac:dyDescent="0.25">
      <c r="A70" s="148">
        <f>'Скорая медицинская помощь'!A70</f>
        <v>55</v>
      </c>
      <c r="B70" s="25" t="str">
        <f>'Скорая медицинская помощь'!B70</f>
        <v>ООО "Виталаб"</v>
      </c>
      <c r="C70" s="3">
        <f>'[1]План 2022'!$X65</f>
        <v>0</v>
      </c>
      <c r="D70" s="48">
        <f>'[1]План 2022'!$Y65</f>
        <v>0</v>
      </c>
      <c r="E70" s="48">
        <f>'[2]СВОД по МО'!$GD$72</f>
        <v>0</v>
      </c>
      <c r="F70" s="48">
        <f>'[2]СВОД по МО'!$GJ$72</f>
        <v>0</v>
      </c>
      <c r="G70" s="3">
        <f>'[3]План 2022'!$X65</f>
        <v>0</v>
      </c>
      <c r="H70" s="48">
        <f>'[3]План 2022'!$Y65</f>
        <v>0</v>
      </c>
      <c r="I70" s="5">
        <f t="shared" si="8"/>
        <v>0</v>
      </c>
      <c r="J70" s="87">
        <f t="shared" si="9"/>
        <v>0</v>
      </c>
      <c r="K70" s="152"/>
      <c r="L70" s="149"/>
      <c r="M70" s="152"/>
      <c r="N70" s="189"/>
      <c r="O70" s="189"/>
      <c r="P70" s="189"/>
      <c r="Q70" s="152"/>
      <c r="R70" s="153"/>
      <c r="S70" s="3">
        <f>'[1]План 2022'!$AF65</f>
        <v>0</v>
      </c>
      <c r="T70" s="48">
        <f>'[1]План 2022'!$AG65</f>
        <v>0</v>
      </c>
      <c r="U70" s="48">
        <f>'[2]СВОД по МО'!$GT$72</f>
        <v>0</v>
      </c>
      <c r="V70" s="48">
        <f>'[2]СВОД по МО'!$GZ$72</f>
        <v>0</v>
      </c>
      <c r="W70" s="3">
        <f>'[3]План 2022'!$AF65</f>
        <v>0</v>
      </c>
      <c r="X70" s="48">
        <f>'[3]План 2022'!$AG65</f>
        <v>0</v>
      </c>
      <c r="Y70" s="55">
        <f t="shared" si="10"/>
        <v>0</v>
      </c>
      <c r="Z70" s="87">
        <f t="shared" si="11"/>
        <v>0</v>
      </c>
      <c r="AA70" s="152"/>
      <c r="AB70" s="154"/>
      <c r="AC70" s="152"/>
      <c r="AD70" s="152"/>
      <c r="AE70" s="152"/>
      <c r="AF70" s="153"/>
      <c r="AH70" s="266"/>
      <c r="AI70" s="266"/>
    </row>
    <row r="71" spans="1:35" x14ac:dyDescent="0.25">
      <c r="A71" s="148">
        <f>'Скорая медицинская помощь'!A71</f>
        <v>56</v>
      </c>
      <c r="B71" s="25" t="str">
        <f>'Скорая медицинская помощь'!B71</f>
        <v>ООО "Эн Джи Си Владивосток"</v>
      </c>
      <c r="C71" s="3">
        <f>'[1]План 2022'!$X66</f>
        <v>0</v>
      </c>
      <c r="D71" s="48">
        <f>'[1]План 2022'!$Y66</f>
        <v>0</v>
      </c>
      <c r="E71" s="48">
        <f>'[2]СВОД по МО'!$GD$69</f>
        <v>0</v>
      </c>
      <c r="F71" s="48">
        <f>'[2]СВОД по МО'!$GJ$69</f>
        <v>0</v>
      </c>
      <c r="G71" s="3">
        <f>'[3]План 2022'!$X66</f>
        <v>0</v>
      </c>
      <c r="H71" s="48">
        <f>'[3]План 2022'!$Y66</f>
        <v>0</v>
      </c>
      <c r="I71" s="5">
        <f t="shared" si="8"/>
        <v>0</v>
      </c>
      <c r="J71" s="87">
        <f t="shared" si="9"/>
        <v>0</v>
      </c>
      <c r="K71" s="152"/>
      <c r="L71" s="149"/>
      <c r="M71" s="152"/>
      <c r="N71" s="189"/>
      <c r="O71" s="189"/>
      <c r="P71" s="189"/>
      <c r="Q71" s="152"/>
      <c r="R71" s="153"/>
      <c r="S71" s="3">
        <f>'[1]План 2022'!$AF66</f>
        <v>0</v>
      </c>
      <c r="T71" s="48">
        <f>'[1]План 2022'!$AG66</f>
        <v>0</v>
      </c>
      <c r="U71" s="48">
        <f>'[2]СВОД по МО'!$GT$69</f>
        <v>0</v>
      </c>
      <c r="V71" s="48">
        <f>'[2]СВОД по МО'!$GZ$69</f>
        <v>0</v>
      </c>
      <c r="W71" s="3">
        <f>'[3]План 2022'!$AF66</f>
        <v>0</v>
      </c>
      <c r="X71" s="48">
        <f>'[3]План 2022'!$AG66</f>
        <v>0</v>
      </c>
      <c r="Y71" s="55">
        <f t="shared" si="10"/>
        <v>0</v>
      </c>
      <c r="Z71" s="87">
        <f t="shared" si="11"/>
        <v>0</v>
      </c>
      <c r="AA71" s="152"/>
      <c r="AB71" s="154"/>
      <c r="AC71" s="152"/>
      <c r="AD71" s="152"/>
      <c r="AE71" s="152"/>
      <c r="AF71" s="153"/>
      <c r="AH71" s="266"/>
      <c r="AI71" s="266"/>
    </row>
    <row r="72" spans="1:35" x14ac:dyDescent="0.25">
      <c r="A72" s="148">
        <f>'Скорая медицинская помощь'!A72</f>
        <v>57</v>
      </c>
      <c r="B72" s="25" t="str">
        <f>'Скорая медицинская помощь'!B72</f>
        <v>ООО "Хабаровский центр хирургии глаза"</v>
      </c>
      <c r="C72" s="3">
        <f>'[1]План 2022'!$X67</f>
        <v>0</v>
      </c>
      <c r="D72" s="48">
        <f>'[1]План 2022'!$Y67</f>
        <v>0</v>
      </c>
      <c r="E72" s="48">
        <f>'[2]СВОД по МО'!$GD$70</f>
        <v>0</v>
      </c>
      <c r="F72" s="48">
        <f>'[2]СВОД по МО'!$GJ$70</f>
        <v>0</v>
      </c>
      <c r="G72" s="3">
        <f>'[3]План 2022'!$X67</f>
        <v>0</v>
      </c>
      <c r="H72" s="48">
        <f>'[3]План 2022'!$Y67</f>
        <v>0</v>
      </c>
      <c r="I72" s="5">
        <f t="shared" si="8"/>
        <v>0</v>
      </c>
      <c r="J72" s="87">
        <f t="shared" si="9"/>
        <v>0</v>
      </c>
      <c r="K72" s="152"/>
      <c r="L72" s="149"/>
      <c r="M72" s="152"/>
      <c r="N72" s="189"/>
      <c r="O72" s="189"/>
      <c r="P72" s="189"/>
      <c r="Q72" s="152"/>
      <c r="R72" s="153"/>
      <c r="S72" s="3">
        <f>'[1]План 2022'!$AF67</f>
        <v>0</v>
      </c>
      <c r="T72" s="48">
        <f>'[1]План 2022'!$AG67</f>
        <v>0</v>
      </c>
      <c r="U72" s="48">
        <f>'[2]СВОД по МО'!$GT$70</f>
        <v>0</v>
      </c>
      <c r="V72" s="48">
        <f>'[2]СВОД по МО'!$GZ$70</f>
        <v>0</v>
      </c>
      <c r="W72" s="3">
        <f>'[3]План 2022'!$AF67</f>
        <v>0</v>
      </c>
      <c r="X72" s="48">
        <f>'[3]План 2022'!$AG67</f>
        <v>0</v>
      </c>
      <c r="Y72" s="55">
        <f t="shared" si="10"/>
        <v>0</v>
      </c>
      <c r="Z72" s="87">
        <f t="shared" si="11"/>
        <v>0</v>
      </c>
      <c r="AA72" s="152"/>
      <c r="AB72" s="154"/>
      <c r="AC72" s="152"/>
      <c r="AD72" s="152"/>
      <c r="AE72" s="152"/>
      <c r="AF72" s="153"/>
      <c r="AH72" s="266"/>
      <c r="AI72" s="266"/>
    </row>
    <row r="73" spans="1:35" x14ac:dyDescent="0.25">
      <c r="A73" s="148">
        <f>'Скорая медицинская помощь'!A73</f>
        <v>58</v>
      </c>
      <c r="B73" s="25" t="str">
        <f>'Скорая медицинская помощь'!B73</f>
        <v>ОБУЗ "КО НКЦ им. Г.Е. Островерхова"</v>
      </c>
      <c r="C73" s="3">
        <f>'[1]План 2022'!$X68</f>
        <v>0</v>
      </c>
      <c r="D73" s="48">
        <f>'[1]План 2022'!$Y68</f>
        <v>0</v>
      </c>
      <c r="E73" s="48">
        <f>'[2]СВОД по МО'!$GD$74</f>
        <v>0</v>
      </c>
      <c r="F73" s="48">
        <f>'[2]СВОД по МО'!$GJ$74</f>
        <v>0</v>
      </c>
      <c r="G73" s="3">
        <f>'[3]План 2022'!$X68</f>
        <v>0</v>
      </c>
      <c r="H73" s="48">
        <f>'[3]План 2022'!$Y68</f>
        <v>0</v>
      </c>
      <c r="I73" s="5">
        <f t="shared" si="8"/>
        <v>0</v>
      </c>
      <c r="J73" s="87">
        <f t="shared" si="9"/>
        <v>0</v>
      </c>
      <c r="K73" s="152"/>
      <c r="L73" s="149"/>
      <c r="M73" s="152"/>
      <c r="N73" s="189"/>
      <c r="O73" s="189"/>
      <c r="P73" s="189"/>
      <c r="Q73" s="152"/>
      <c r="R73" s="153"/>
      <c r="S73" s="3">
        <f>'[1]План 2022'!$AF68</f>
        <v>0</v>
      </c>
      <c r="T73" s="48">
        <f>'[1]План 2022'!$AG68</f>
        <v>0</v>
      </c>
      <c r="U73" s="48">
        <f>'[2]СВОД по МО'!$GT$74</f>
        <v>0</v>
      </c>
      <c r="V73" s="48">
        <f>'[2]СВОД по МО'!$GZ$74</f>
        <v>0</v>
      </c>
      <c r="W73" s="3">
        <f>'[3]План 2022'!$AF68</f>
        <v>0</v>
      </c>
      <c r="X73" s="48">
        <f>'[3]План 2022'!$AG68</f>
        <v>0</v>
      </c>
      <c r="Y73" s="55">
        <f t="shared" si="10"/>
        <v>0</v>
      </c>
      <c r="Z73" s="87">
        <f t="shared" si="11"/>
        <v>0</v>
      </c>
      <c r="AA73" s="152"/>
      <c r="AB73" s="154"/>
      <c r="AC73" s="152"/>
      <c r="AD73" s="152"/>
      <c r="AE73" s="152"/>
      <c r="AF73" s="153"/>
      <c r="AH73" s="266"/>
      <c r="AI73" s="266"/>
    </row>
    <row r="74" spans="1:35" x14ac:dyDescent="0.25">
      <c r="A74" s="64"/>
      <c r="B74" s="65" t="s">
        <v>6</v>
      </c>
      <c r="C74" s="66">
        <f t="shared" ref="C74:AF74" si="12">SUM(C14:C73)</f>
        <v>49142</v>
      </c>
      <c r="D74" s="67">
        <f t="shared" si="12"/>
        <v>6169250.8300000029</v>
      </c>
      <c r="E74" s="68">
        <f t="shared" si="12"/>
        <v>40459</v>
      </c>
      <c r="F74" s="69">
        <f t="shared" si="12"/>
        <v>4850916.4740900006</v>
      </c>
      <c r="G74" s="68">
        <f t="shared" si="12"/>
        <v>49782</v>
      </c>
      <c r="H74" s="69">
        <f t="shared" si="12"/>
        <v>6169250.8300000029</v>
      </c>
      <c r="I74" s="70">
        <f t="shared" si="12"/>
        <v>640</v>
      </c>
      <c r="J74" s="88">
        <f t="shared" si="12"/>
        <v>-2.5465851649641991E-11</v>
      </c>
      <c r="K74" s="71">
        <f t="shared" si="12"/>
        <v>1073</v>
      </c>
      <c r="L74" s="69">
        <f t="shared" si="12"/>
        <v>56745.65</v>
      </c>
      <c r="M74" s="71">
        <f t="shared" si="12"/>
        <v>-416</v>
      </c>
      <c r="N74" s="190">
        <f t="shared" si="12"/>
        <v>-9527.3299999999981</v>
      </c>
      <c r="O74" s="190"/>
      <c r="P74" s="190"/>
      <c r="Q74" s="71">
        <f t="shared" si="12"/>
        <v>0</v>
      </c>
      <c r="R74" s="187">
        <f t="shared" si="12"/>
        <v>0</v>
      </c>
      <c r="S74" s="66">
        <f t="shared" si="12"/>
        <v>606</v>
      </c>
      <c r="T74" s="67">
        <f t="shared" si="12"/>
        <v>190601.17</v>
      </c>
      <c r="U74" s="68">
        <f t="shared" ref="U74:V74" si="13">SUM(U14:U73)</f>
        <v>366</v>
      </c>
      <c r="V74" s="69">
        <f t="shared" si="13"/>
        <v>114763.86159999999</v>
      </c>
      <c r="W74" s="68">
        <f t="shared" si="12"/>
        <v>527</v>
      </c>
      <c r="X74" s="69">
        <f t="shared" si="12"/>
        <v>166253.79096000001</v>
      </c>
      <c r="Y74" s="70">
        <f t="shared" si="12"/>
        <v>-79</v>
      </c>
      <c r="Z74" s="88">
        <f t="shared" si="12"/>
        <v>-24347.379039999993</v>
      </c>
      <c r="AA74" s="71">
        <f t="shared" si="12"/>
        <v>-15</v>
      </c>
      <c r="AB74" s="90">
        <f t="shared" si="12"/>
        <v>-14540.15</v>
      </c>
      <c r="AC74" s="71">
        <f t="shared" si="12"/>
        <v>0</v>
      </c>
      <c r="AD74" s="71">
        <f t="shared" si="12"/>
        <v>0</v>
      </c>
      <c r="AE74" s="71">
        <f t="shared" si="12"/>
        <v>0</v>
      </c>
      <c r="AF74" s="72">
        <f t="shared" si="12"/>
        <v>0</v>
      </c>
      <c r="AG74" s="32"/>
      <c r="AI74" s="32"/>
    </row>
    <row r="76" spans="1:35" ht="15" customHeight="1" x14ac:dyDescent="0.25">
      <c r="A76" s="306" t="s">
        <v>18</v>
      </c>
      <c r="B76" s="307"/>
      <c r="C76" s="73">
        <f>[1]СВОД!$F$39</f>
        <v>49905</v>
      </c>
      <c r="D76" s="73">
        <f>[1]СВОД!$G$39+[1]СВОД!$K$39</f>
        <v>6274169.2999999998</v>
      </c>
      <c r="E76" s="73"/>
      <c r="F76" s="73"/>
      <c r="G76" s="73">
        <f>[3]СВОД!$F$39</f>
        <v>49905</v>
      </c>
      <c r="H76" s="73">
        <f>[3]СВОД!$G$39+[3]СВОД!$K$39</f>
        <v>6274169.2999999998</v>
      </c>
      <c r="I76" s="73">
        <f t="shared" ref="I76:J81" si="14">G76-C76</f>
        <v>0</v>
      </c>
      <c r="J76" s="10">
        <f>H76-D76</f>
        <v>0</v>
      </c>
    </row>
    <row r="77" spans="1:35" ht="15" customHeight="1" x14ac:dyDescent="0.25">
      <c r="A77" s="233" t="s">
        <v>106</v>
      </c>
      <c r="B77" s="234"/>
      <c r="C77" s="232"/>
      <c r="D77" s="232">
        <f>[1]СВОД!$K$39</f>
        <v>58186.170000000006</v>
      </c>
      <c r="E77" s="232"/>
      <c r="F77" s="232"/>
      <c r="G77" s="232"/>
      <c r="H77" s="232">
        <f>[3]СВОД!$K$39</f>
        <v>58186.170000000006</v>
      </c>
      <c r="I77" s="232">
        <f t="shared" ref="I77" si="15">G77-C77</f>
        <v>0</v>
      </c>
      <c r="J77" s="231">
        <f t="shared" ref="J77" si="16">H77-D77</f>
        <v>0</v>
      </c>
    </row>
    <row r="78" spans="1:35" ht="15" customHeight="1" x14ac:dyDescent="0.25">
      <c r="A78" s="277" t="s">
        <v>8</v>
      </c>
      <c r="B78" s="278"/>
      <c r="C78" s="74">
        <f>[1]СВОД!$I$39</f>
        <v>763</v>
      </c>
      <c r="D78" s="184">
        <f>[1]СВОД!$H$39</f>
        <v>100000</v>
      </c>
      <c r="E78" s="184"/>
      <c r="F78" s="184"/>
      <c r="G78" s="74">
        <f>[3]СВОД!$I$39</f>
        <v>123</v>
      </c>
      <c r="H78" s="74">
        <f>[3]СВОД!$H$39</f>
        <v>100000</v>
      </c>
      <c r="I78" s="74">
        <f t="shared" si="14"/>
        <v>-640</v>
      </c>
      <c r="J78" s="230">
        <f t="shared" si="14"/>
        <v>0</v>
      </c>
    </row>
    <row r="79" spans="1:35" ht="48.75" customHeight="1" x14ac:dyDescent="0.25">
      <c r="A79" s="277" t="s">
        <v>9</v>
      </c>
      <c r="B79" s="278"/>
      <c r="C79" s="74">
        <f>C76-C78</f>
        <v>49142</v>
      </c>
      <c r="D79" s="264">
        <f>D76-D78</f>
        <v>6174169.2999999998</v>
      </c>
      <c r="E79" s="74"/>
      <c r="F79" s="74"/>
      <c r="G79" s="74">
        <f>G76-G78</f>
        <v>49782</v>
      </c>
      <c r="H79" s="264">
        <f>H76-H78</f>
        <v>6174169.2999999998</v>
      </c>
      <c r="I79" s="74">
        <f t="shared" si="14"/>
        <v>640</v>
      </c>
      <c r="J79" s="12">
        <f t="shared" si="14"/>
        <v>0</v>
      </c>
      <c r="L79" s="146"/>
      <c r="Z79" s="146"/>
    </row>
    <row r="80" spans="1:35" ht="42.75" customHeight="1" x14ac:dyDescent="0.25">
      <c r="A80" s="279" t="s">
        <v>10</v>
      </c>
      <c r="B80" s="280"/>
      <c r="C80" s="75"/>
      <c r="D80" s="75"/>
      <c r="E80" s="75"/>
      <c r="F80" s="75"/>
      <c r="G80" s="75"/>
      <c r="H80" s="75"/>
      <c r="I80" s="75">
        <f t="shared" si="14"/>
        <v>0</v>
      </c>
      <c r="J80" s="14">
        <f t="shared" si="14"/>
        <v>0</v>
      </c>
      <c r="R80" s="146"/>
    </row>
    <row r="81" spans="1:22" ht="15" customHeight="1" x14ac:dyDescent="0.25">
      <c r="A81" s="281" t="s">
        <v>11</v>
      </c>
      <c r="B81" s="282"/>
      <c r="C81" s="76">
        <f>C79+C80</f>
        <v>49142</v>
      </c>
      <c r="D81" s="76">
        <f>D79+D80</f>
        <v>6174169.2999999998</v>
      </c>
      <c r="E81" s="76"/>
      <c r="F81" s="76"/>
      <c r="G81" s="76">
        <f>G79+G80</f>
        <v>49782</v>
      </c>
      <c r="H81" s="76">
        <f>H79+H80</f>
        <v>6174169.2999999998</v>
      </c>
      <c r="I81" s="76">
        <f>G81-C81</f>
        <v>640</v>
      </c>
      <c r="J81" s="16">
        <f t="shared" si="14"/>
        <v>0</v>
      </c>
    </row>
    <row r="82" spans="1:22" x14ac:dyDescent="0.25">
      <c r="D82" s="146">
        <f>D81-D74</f>
        <v>4918.4699999969453</v>
      </c>
      <c r="E82" s="146">
        <f>E74-'[2]СВОД по МО'!$GD$80</f>
        <v>0</v>
      </c>
      <c r="F82" s="146">
        <f>F74-'[2]СВОД по МО'!$GJ$80</f>
        <v>0</v>
      </c>
      <c r="H82" s="146">
        <f>H81-H74</f>
        <v>4918.4699999969453</v>
      </c>
      <c r="U82" s="191">
        <f>U74-'[2]СВОД по МО'!$GT$80</f>
        <v>0</v>
      </c>
      <c r="V82" s="146">
        <f>V74-'[2]СВОД по МО'!$GZ$80</f>
        <v>0</v>
      </c>
    </row>
    <row r="84" spans="1:22" ht="13.5" customHeight="1" x14ac:dyDescent="0.25"/>
  </sheetData>
  <autoFilter ref="A13:AI74" xr:uid="{D3B4AABC-0705-41C0-AC72-E402D946F582}"/>
  <mergeCells count="26">
    <mergeCell ref="AG12:AG13"/>
    <mergeCell ref="AI12:AI13"/>
    <mergeCell ref="S8:AF11"/>
    <mergeCell ref="S12:T12"/>
    <mergeCell ref="W12:X12"/>
    <mergeCell ref="Y12:Z12"/>
    <mergeCell ref="AA12:AB12"/>
    <mergeCell ref="AC12:AD12"/>
    <mergeCell ref="AE12:AF12"/>
    <mergeCell ref="U12:V12"/>
    <mergeCell ref="A81:B81"/>
    <mergeCell ref="A8:A12"/>
    <mergeCell ref="B8:B12"/>
    <mergeCell ref="C8:R11"/>
    <mergeCell ref="C12:D12"/>
    <mergeCell ref="Q12:R12"/>
    <mergeCell ref="A76:B76"/>
    <mergeCell ref="A78:B78"/>
    <mergeCell ref="A79:B79"/>
    <mergeCell ref="A80:B80"/>
    <mergeCell ref="G12:H12"/>
    <mergeCell ref="I12:J12"/>
    <mergeCell ref="K12:L12"/>
    <mergeCell ref="M12:N12"/>
    <mergeCell ref="O12:P12"/>
    <mergeCell ref="E12:F12"/>
  </mergeCells>
  <pageMargins left="0.25" right="0.25" top="0.75" bottom="0.75" header="0.3" footer="0.3"/>
  <pageSetup paperSize="9" scale="27" orientation="landscape" r:id="rId1"/>
  <colBreaks count="1" manualBreakCount="1">
    <brk id="1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35"/>
    <pageSetUpPr fitToPage="1"/>
  </sheetPr>
  <dimension ref="A1:V84"/>
  <sheetViews>
    <sheetView view="pageBreakPreview" zoomScale="80" zoomScaleNormal="80" zoomScaleSheetLayoutView="80" workbookViewId="0">
      <pane xSplit="2" ySplit="13" topLeftCell="C50" activePane="bottomRight" state="frozen"/>
      <selection activeCell="BZ11" sqref="BZ11:CM11"/>
      <selection pane="topRight" activeCell="BZ11" sqref="BZ11:CM11"/>
      <selection pane="bottomLeft" activeCell="BZ11" sqref="BZ11:CM11"/>
      <selection pane="bottomRight" activeCell="I53" sqref="I53"/>
    </sheetView>
  </sheetViews>
  <sheetFormatPr defaultColWidth="9.140625" defaultRowHeight="15" x14ac:dyDescent="0.25"/>
  <cols>
    <col min="1" max="1" width="5.140625" style="1" customWidth="1"/>
    <col min="2" max="2" width="25.7109375" style="1" customWidth="1"/>
    <col min="3" max="3" width="16.140625" style="1" customWidth="1"/>
    <col min="4" max="6" width="17.85546875" style="1" customWidth="1"/>
    <col min="7" max="7" width="16.140625" style="1" customWidth="1"/>
    <col min="8" max="8" width="20.140625" style="1" customWidth="1"/>
    <col min="9" max="9" width="16.140625" style="1" customWidth="1"/>
    <col min="10" max="10" width="17.5703125" style="1" customWidth="1"/>
    <col min="11" max="11" width="16.140625" style="1" customWidth="1"/>
    <col min="12" max="12" width="19.140625" style="1" customWidth="1"/>
    <col min="13" max="13" width="16.140625" style="1" customWidth="1"/>
    <col min="14" max="16" width="18.5703125" style="1" customWidth="1"/>
    <col min="17" max="17" width="16.140625" style="1" customWidth="1"/>
    <col min="18" max="18" width="24.140625" style="1" customWidth="1"/>
    <col min="19" max="19" width="9.140625" style="1"/>
    <col min="20" max="20" width="10.5703125" style="177" bestFit="1" customWidth="1"/>
    <col min="21" max="21" width="12.85546875" style="177" bestFit="1" customWidth="1"/>
    <col min="22" max="22" width="15.85546875" style="1" customWidth="1"/>
    <col min="23" max="16384" width="9.140625" style="1"/>
  </cols>
  <sheetData>
    <row r="1" spans="1:22" x14ac:dyDescent="0.25">
      <c r="R1" s="96" t="s">
        <v>27</v>
      </c>
    </row>
    <row r="2" spans="1:22" ht="12.75" customHeight="1" x14ac:dyDescent="0.25">
      <c r="R2" s="96" t="s">
        <v>28</v>
      </c>
    </row>
    <row r="3" spans="1:22" x14ac:dyDescent="0.25">
      <c r="R3" s="96" t="s">
        <v>29</v>
      </c>
    </row>
    <row r="4" spans="1:22" x14ac:dyDescent="0.25">
      <c r="L4" s="146"/>
      <c r="R4" s="96" t="str">
        <f>'Скорая медицинская помощь'!P4</f>
        <v>страхованию от 29.11.2022 года № 8/2022</v>
      </c>
    </row>
    <row r="6" spans="1:22" x14ac:dyDescent="0.25"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</row>
    <row r="7" spans="1:22" ht="12.6" customHeight="1" x14ac:dyDescent="0.25"/>
    <row r="8" spans="1:22" ht="12.75" customHeight="1" x14ac:dyDescent="0.25">
      <c r="A8" s="299" t="s">
        <v>0</v>
      </c>
      <c r="B8" s="302" t="s">
        <v>1</v>
      </c>
      <c r="C8" s="283" t="s">
        <v>26</v>
      </c>
      <c r="D8" s="284"/>
      <c r="E8" s="284"/>
      <c r="F8" s="284"/>
      <c r="G8" s="284"/>
      <c r="H8" s="284"/>
      <c r="I8" s="284"/>
      <c r="J8" s="284"/>
      <c r="K8" s="284"/>
      <c r="L8" s="284"/>
      <c r="M8" s="284"/>
      <c r="N8" s="284"/>
      <c r="O8" s="284"/>
      <c r="P8" s="284"/>
      <c r="Q8" s="284"/>
      <c r="R8" s="285"/>
    </row>
    <row r="9" spans="1:22" ht="13.5" customHeight="1" x14ac:dyDescent="0.25">
      <c r="A9" s="300"/>
      <c r="B9" s="303"/>
      <c r="C9" s="286"/>
      <c r="D9" s="287"/>
      <c r="E9" s="287"/>
      <c r="F9" s="287"/>
      <c r="G9" s="287"/>
      <c r="H9" s="287"/>
      <c r="I9" s="287"/>
      <c r="J9" s="287"/>
      <c r="K9" s="287"/>
      <c r="L9" s="287"/>
      <c r="M9" s="287"/>
      <c r="N9" s="287"/>
      <c r="O9" s="287"/>
      <c r="P9" s="287"/>
      <c r="Q9" s="287"/>
      <c r="R9" s="288"/>
    </row>
    <row r="10" spans="1:22" ht="12" customHeight="1" x14ac:dyDescent="0.25">
      <c r="A10" s="300"/>
      <c r="B10" s="303"/>
      <c r="C10" s="286"/>
      <c r="D10" s="287"/>
      <c r="E10" s="287"/>
      <c r="F10" s="287"/>
      <c r="G10" s="287"/>
      <c r="H10" s="287"/>
      <c r="I10" s="287"/>
      <c r="J10" s="287"/>
      <c r="K10" s="287"/>
      <c r="L10" s="287"/>
      <c r="M10" s="287"/>
      <c r="N10" s="287"/>
      <c r="O10" s="287"/>
      <c r="P10" s="287"/>
      <c r="Q10" s="287"/>
      <c r="R10" s="288"/>
    </row>
    <row r="11" spans="1:22" ht="18.75" customHeight="1" x14ac:dyDescent="0.25">
      <c r="A11" s="300"/>
      <c r="B11" s="303"/>
      <c r="C11" s="289"/>
      <c r="D11" s="290"/>
      <c r="E11" s="290"/>
      <c r="F11" s="290"/>
      <c r="G11" s="290"/>
      <c r="H11" s="290"/>
      <c r="I11" s="290"/>
      <c r="J11" s="290"/>
      <c r="K11" s="290"/>
      <c r="L11" s="290"/>
      <c r="M11" s="290"/>
      <c r="N11" s="290"/>
      <c r="O11" s="290"/>
      <c r="P11" s="290"/>
      <c r="Q11" s="290"/>
      <c r="R11" s="291"/>
    </row>
    <row r="12" spans="1:22" s="2" customFormat="1" ht="130.5" customHeight="1" x14ac:dyDescent="0.25">
      <c r="A12" s="301"/>
      <c r="B12" s="304"/>
      <c r="C12" s="358" t="str">
        <f>'Скорая медицинская помощь'!$C$12</f>
        <v>Утвержденное плановое задание в соответствии с заседанием Комиссии 6/2022</v>
      </c>
      <c r="D12" s="326"/>
      <c r="E12" s="321" t="str">
        <f>'Скорая медицинская помощь'!$E$12</f>
        <v>Принято к оплате оказанной медицинской помощи за 10 месяцев 2022 года</v>
      </c>
      <c r="F12" s="322"/>
      <c r="G12" s="326" t="str">
        <f>'Скорая медицинская помощь'!$G$12</f>
        <v>Проект планового задания для заседания Комиссии 8/2022</v>
      </c>
      <c r="H12" s="326"/>
      <c r="I12" s="327" t="str">
        <f>'Скорая медицинская помощь'!$I$12</f>
        <v>Внесенные в проект планового задания изменения в соответствии с заседанием Комиссии 8/2022</v>
      </c>
      <c r="J12" s="328"/>
      <c r="K12" s="294" t="s">
        <v>12</v>
      </c>
      <c r="L12" s="293"/>
      <c r="M12" s="294" t="s">
        <v>45</v>
      </c>
      <c r="N12" s="293"/>
      <c r="O12" s="330" t="s">
        <v>13</v>
      </c>
      <c r="P12" s="330"/>
      <c r="Q12" s="294" t="s">
        <v>14</v>
      </c>
      <c r="R12" s="305"/>
      <c r="T12" s="178"/>
      <c r="U12" s="178"/>
    </row>
    <row r="13" spans="1:22" s="2" customFormat="1" ht="22.5" customHeight="1" x14ac:dyDescent="0.25">
      <c r="A13" s="56"/>
      <c r="B13" s="57"/>
      <c r="C13" s="20" t="s">
        <v>16</v>
      </c>
      <c r="D13" s="37" t="s">
        <v>17</v>
      </c>
      <c r="E13" s="82" t="s">
        <v>16</v>
      </c>
      <c r="F13" s="83" t="s">
        <v>17</v>
      </c>
      <c r="G13" s="21" t="s">
        <v>16</v>
      </c>
      <c r="H13" s="21" t="s">
        <v>17</v>
      </c>
      <c r="I13" s="22" t="s">
        <v>16</v>
      </c>
      <c r="J13" s="43" t="s">
        <v>17</v>
      </c>
      <c r="K13" s="21" t="s">
        <v>16</v>
      </c>
      <c r="L13" s="21" t="s">
        <v>17</v>
      </c>
      <c r="M13" s="21" t="s">
        <v>16</v>
      </c>
      <c r="N13" s="21" t="s">
        <v>17</v>
      </c>
      <c r="O13" s="83" t="s">
        <v>16</v>
      </c>
      <c r="P13" s="83" t="s">
        <v>17</v>
      </c>
      <c r="Q13" s="21" t="s">
        <v>16</v>
      </c>
      <c r="R13" s="23" t="s">
        <v>17</v>
      </c>
      <c r="T13" s="178"/>
      <c r="U13" s="178"/>
    </row>
    <row r="14" spans="1:22" x14ac:dyDescent="0.25">
      <c r="A14" s="24">
        <f>'Скорая медицинская помощь'!A14</f>
        <v>1</v>
      </c>
      <c r="B14" s="25" t="str">
        <f>'Скорая медицинская помощь'!B14</f>
        <v>ККБ Лукашевского</v>
      </c>
      <c r="C14" s="3">
        <f>'[1]План 2022'!$AJ9</f>
        <v>1281</v>
      </c>
      <c r="D14" s="48">
        <f>'[1]План 2022'!$AK9</f>
        <v>121246.02</v>
      </c>
      <c r="E14" s="48">
        <f>'[2]СВОД по МО'!$HD$16</f>
        <v>982</v>
      </c>
      <c r="F14" s="48">
        <f>'[2]СВОД по МО'!$HJ$16</f>
        <v>86107.50063000001</v>
      </c>
      <c r="G14" s="3">
        <f>'[3]План 2022'!$AJ9</f>
        <v>1281</v>
      </c>
      <c r="H14" s="48">
        <f>'[3]План 2022'!$AK9</f>
        <v>121246.02</v>
      </c>
      <c r="I14" s="55">
        <f t="shared" ref="I14:I45" si="0">G14-C14</f>
        <v>0</v>
      </c>
      <c r="J14" s="87">
        <f t="shared" ref="J14:J45" si="1">H14-D14</f>
        <v>0</v>
      </c>
      <c r="K14" s="8"/>
      <c r="L14" s="89"/>
      <c r="M14" s="8"/>
      <c r="N14" s="89"/>
      <c r="O14" s="89"/>
      <c r="P14" s="89"/>
      <c r="Q14" s="8"/>
      <c r="R14" s="59"/>
      <c r="S14" s="7"/>
      <c r="T14" s="267"/>
      <c r="U14" s="267"/>
      <c r="V14" s="146"/>
    </row>
    <row r="15" spans="1:22" x14ac:dyDescent="0.25">
      <c r="A15" s="24">
        <f>'Скорая медицинская помощь'!A15</f>
        <v>2</v>
      </c>
      <c r="B15" s="26" t="str">
        <f>'Скорая медицинская помощь'!B15</f>
        <v>ККДБ</v>
      </c>
      <c r="C15" s="3">
        <f>'[1]План 2022'!$AJ10</f>
        <v>962</v>
      </c>
      <c r="D15" s="48">
        <f>'[1]План 2022'!$AK10</f>
        <v>47007.44</v>
      </c>
      <c r="E15" s="48">
        <f>'[2]СВОД по МО'!$HD$17</f>
        <v>785</v>
      </c>
      <c r="F15" s="48">
        <f>'[2]СВОД по МО'!$HJ$17</f>
        <v>38440.949489999999</v>
      </c>
      <c r="G15" s="3">
        <f>'[3]План 2022'!$AJ10</f>
        <v>962</v>
      </c>
      <c r="H15" s="48">
        <f>'[3]План 2022'!$AK10</f>
        <v>47007.44</v>
      </c>
      <c r="I15" s="55">
        <f t="shared" si="0"/>
        <v>0</v>
      </c>
      <c r="J15" s="87">
        <f t="shared" si="1"/>
        <v>0</v>
      </c>
      <c r="K15" s="8"/>
      <c r="L15" s="89"/>
      <c r="M15" s="8"/>
      <c r="N15" s="89"/>
      <c r="O15" s="89"/>
      <c r="P15" s="89"/>
      <c r="Q15" s="8"/>
      <c r="R15" s="59"/>
      <c r="S15" s="7"/>
      <c r="T15" s="267"/>
      <c r="U15" s="267"/>
      <c r="V15" s="146"/>
    </row>
    <row r="16" spans="1:22" x14ac:dyDescent="0.25">
      <c r="A16" s="24">
        <f>'Скорая медицинская помощь'!A16</f>
        <v>3</v>
      </c>
      <c r="B16" s="26" t="str">
        <f>'Скорая медицинская помощь'!B16</f>
        <v>ККОД</v>
      </c>
      <c r="C16" s="3">
        <f>'[1]План 2022'!$AJ11</f>
        <v>2494</v>
      </c>
      <c r="D16" s="48">
        <f>'[1]План 2022'!$AK11</f>
        <v>493718.19</v>
      </c>
      <c r="E16" s="48">
        <f>'[2]СВОД по МО'!$HD$21</f>
        <v>2213</v>
      </c>
      <c r="F16" s="48">
        <f>'[2]СВОД по МО'!$HJ$21</f>
        <v>427904.73921999999</v>
      </c>
      <c r="G16" s="3">
        <f>'[3]План 2022'!$AJ11</f>
        <v>2744</v>
      </c>
      <c r="H16" s="48">
        <f>'[3]План 2022'!$AK11</f>
        <v>527959.18999999994</v>
      </c>
      <c r="I16" s="55">
        <f t="shared" si="0"/>
        <v>250</v>
      </c>
      <c r="J16" s="87">
        <f t="shared" si="1"/>
        <v>34240.999999999942</v>
      </c>
      <c r="K16" s="8">
        <v>250</v>
      </c>
      <c r="L16" s="89">
        <v>34241</v>
      </c>
      <c r="M16" s="8"/>
      <c r="N16" s="89"/>
      <c r="O16" s="89"/>
      <c r="P16" s="89"/>
      <c r="Q16" s="8"/>
      <c r="R16" s="59"/>
      <c r="S16" s="7"/>
      <c r="T16" s="267"/>
      <c r="U16" s="267"/>
      <c r="V16" s="146"/>
    </row>
    <row r="17" spans="1:22" x14ac:dyDescent="0.25">
      <c r="A17" s="24">
        <f>'Скорая медицинская помощь'!A17</f>
        <v>4</v>
      </c>
      <c r="B17" s="26" t="str">
        <f>'Скорая медицинская помощь'!B17</f>
        <v>КККВД</v>
      </c>
      <c r="C17" s="3">
        <f>'[1]План 2022'!$AJ12</f>
        <v>515</v>
      </c>
      <c r="D17" s="48">
        <f>'[1]План 2022'!$AK12</f>
        <v>35436.75</v>
      </c>
      <c r="E17" s="48">
        <f>'[2]СВОД по МО'!$HD$19</f>
        <v>457</v>
      </c>
      <c r="F17" s="48">
        <f>'[2]СВОД по МО'!$HJ$19</f>
        <v>29326.326519999999</v>
      </c>
      <c r="G17" s="3">
        <f>'[3]План 2022'!$AJ12</f>
        <v>553</v>
      </c>
      <c r="H17" s="48">
        <f>'[3]План 2022'!$AK12</f>
        <v>35436.75</v>
      </c>
      <c r="I17" s="270">
        <f t="shared" si="0"/>
        <v>38</v>
      </c>
      <c r="J17" s="269">
        <f t="shared" si="1"/>
        <v>0</v>
      </c>
      <c r="K17" s="8">
        <v>38</v>
      </c>
      <c r="L17" s="89"/>
      <c r="M17" s="8"/>
      <c r="N17" s="89"/>
      <c r="O17" s="89"/>
      <c r="P17" s="89"/>
      <c r="Q17" s="8"/>
      <c r="R17" s="59"/>
      <c r="S17" s="7"/>
      <c r="T17" s="267"/>
      <c r="U17" s="267"/>
      <c r="V17" s="146"/>
    </row>
    <row r="18" spans="1:22" x14ac:dyDescent="0.25">
      <c r="A18" s="24">
        <f>'Скорая медицинская помощь'!A18</f>
        <v>5</v>
      </c>
      <c r="B18" s="26" t="str">
        <f>'Скорая медицинская помощь'!B18</f>
        <v>Краев.стоматология</v>
      </c>
      <c r="C18" s="3">
        <f>'[1]План 2022'!$AJ13</f>
        <v>0</v>
      </c>
      <c r="D18" s="48">
        <f>'[1]План 2022'!$AK13</f>
        <v>0</v>
      </c>
      <c r="E18" s="48">
        <f>'[2]СВОД по МО'!$HD$18</f>
        <v>0</v>
      </c>
      <c r="F18" s="48">
        <f>'[2]СВОД по МО'!$HJ$18</f>
        <v>0</v>
      </c>
      <c r="G18" s="3">
        <f>'[3]План 2022'!$AJ13</f>
        <v>0</v>
      </c>
      <c r="H18" s="48">
        <f>'[3]План 2022'!$AK13</f>
        <v>0</v>
      </c>
      <c r="I18" s="270">
        <f t="shared" si="0"/>
        <v>0</v>
      </c>
      <c r="J18" s="269">
        <f t="shared" si="1"/>
        <v>0</v>
      </c>
      <c r="K18" s="8"/>
      <c r="L18" s="89"/>
      <c r="M18" s="8"/>
      <c r="N18" s="89"/>
      <c r="O18" s="89"/>
      <c r="P18" s="89"/>
      <c r="Q18" s="8"/>
      <c r="R18" s="59"/>
      <c r="S18" s="7"/>
      <c r="T18" s="267"/>
      <c r="U18" s="267"/>
      <c r="V18" s="146"/>
    </row>
    <row r="19" spans="1:22" x14ac:dyDescent="0.25">
      <c r="A19" s="24">
        <f>'Скорая медицинская помощь'!A19</f>
        <v>6</v>
      </c>
      <c r="B19" s="26" t="str">
        <f>'Скорая медицинская помощь'!B19</f>
        <v>ГДИБ</v>
      </c>
      <c r="C19" s="3">
        <f>'[1]План 2022'!$AJ14</f>
        <v>45</v>
      </c>
      <c r="D19" s="48">
        <f>'[1]План 2022'!$AK14</f>
        <v>2234.6999999999998</v>
      </c>
      <c r="E19" s="48">
        <f>'[2]СВОД по МО'!$HD$50</f>
        <v>13</v>
      </c>
      <c r="F19" s="48">
        <f>'[2]СВОД по МО'!$HJ$50</f>
        <v>579.17035999999996</v>
      </c>
      <c r="G19" s="3">
        <f>'[3]План 2022'!$AJ14</f>
        <v>45</v>
      </c>
      <c r="H19" s="48">
        <f>'[3]План 2022'!$AK14</f>
        <v>2234.6999999999998</v>
      </c>
      <c r="I19" s="270">
        <f t="shared" si="0"/>
        <v>0</v>
      </c>
      <c r="J19" s="269">
        <f t="shared" si="1"/>
        <v>0</v>
      </c>
      <c r="K19" s="8"/>
      <c r="L19" s="89"/>
      <c r="M19" s="8"/>
      <c r="N19" s="89"/>
      <c r="O19" s="89"/>
      <c r="P19" s="89"/>
      <c r="Q19" s="8"/>
      <c r="R19" s="59"/>
      <c r="S19" s="7"/>
      <c r="T19" s="267"/>
      <c r="U19" s="267"/>
      <c r="V19" s="146"/>
    </row>
    <row r="20" spans="1:22" x14ac:dyDescent="0.25">
      <c r="A20" s="24">
        <f>'Скорая медицинская помощь'!A20</f>
        <v>7</v>
      </c>
      <c r="B20" s="26" t="str">
        <f>'Скорая медицинская помощь'!B20</f>
        <v>КККД</v>
      </c>
      <c r="C20" s="3">
        <f>'[1]План 2022'!$AJ15</f>
        <v>957</v>
      </c>
      <c r="D20" s="48">
        <f>'[1]План 2022'!$AK15</f>
        <v>46044.739999999991</v>
      </c>
      <c r="E20" s="48">
        <f>'[2]СВОД по МО'!$HD$20</f>
        <v>746</v>
      </c>
      <c r="F20" s="48">
        <f>'[2]СВОД по МО'!$HJ$20</f>
        <v>29972.214230000005</v>
      </c>
      <c r="G20" s="3">
        <f>'[3]План 2022'!$AJ15</f>
        <v>957</v>
      </c>
      <c r="H20" s="48">
        <f>'[3]План 2022'!$AK15</f>
        <v>42281.739999999991</v>
      </c>
      <c r="I20" s="270">
        <f t="shared" si="0"/>
        <v>0</v>
      </c>
      <c r="J20" s="269">
        <f t="shared" si="1"/>
        <v>-3763</v>
      </c>
      <c r="K20" s="89">
        <v>40</v>
      </c>
      <c r="L20" s="89"/>
      <c r="M20" s="8">
        <v>0</v>
      </c>
      <c r="N20" s="89">
        <v>-3763</v>
      </c>
      <c r="O20" s="89"/>
      <c r="P20" s="89"/>
      <c r="Q20" s="8"/>
      <c r="R20" s="59"/>
      <c r="S20" s="7"/>
      <c r="T20" s="267"/>
      <c r="U20" s="267"/>
      <c r="V20" s="146"/>
    </row>
    <row r="21" spans="1:22" x14ac:dyDescent="0.25">
      <c r="A21" s="24">
        <f>'Скорая медицинская помощь'!A21</f>
        <v>8</v>
      </c>
      <c r="B21" s="26" t="str">
        <f>'Скорая медицинская помощь'!B21</f>
        <v>ГБ № 1</v>
      </c>
      <c r="C21" s="3">
        <f>'[1]План 2022'!$AJ16</f>
        <v>200</v>
      </c>
      <c r="D21" s="48">
        <f>'[1]План 2022'!$AK16</f>
        <v>8375.93</v>
      </c>
      <c r="E21" s="48">
        <f>'[2]СВОД по МО'!$HD$23</f>
        <v>125</v>
      </c>
      <c r="F21" s="48">
        <f>'[2]СВОД по МО'!$HJ$23</f>
        <v>5643.43325</v>
      </c>
      <c r="G21" s="3">
        <f>'[3]План 2022'!$AJ16</f>
        <v>200</v>
      </c>
      <c r="H21" s="48">
        <f>'[3]План 2022'!$AK16</f>
        <v>8375.93</v>
      </c>
      <c r="I21" s="270">
        <f t="shared" si="0"/>
        <v>0</v>
      </c>
      <c r="J21" s="269">
        <f t="shared" si="1"/>
        <v>0</v>
      </c>
      <c r="K21" s="8"/>
      <c r="L21" s="89"/>
      <c r="M21" s="8">
        <v>0</v>
      </c>
      <c r="N21" s="89">
        <v>0</v>
      </c>
      <c r="O21" s="89"/>
      <c r="P21" s="89"/>
      <c r="Q21" s="8"/>
      <c r="R21" s="59"/>
      <c r="S21" s="7"/>
      <c r="T21" s="267"/>
      <c r="U21" s="267"/>
      <c r="V21" s="146"/>
    </row>
    <row r="22" spans="1:22" x14ac:dyDescent="0.25">
      <c r="A22" s="24">
        <f>'Скорая медицинская помощь'!A22</f>
        <v>9</v>
      </c>
      <c r="B22" s="26" t="str">
        <f>'Скорая медицинская помощь'!B22</f>
        <v>ГБ № 2</v>
      </c>
      <c r="C22" s="3">
        <f>'[1]План 2022'!$AJ17</f>
        <v>500</v>
      </c>
      <c r="D22" s="48">
        <f>'[1]План 2022'!$AK17</f>
        <v>25852.82</v>
      </c>
      <c r="E22" s="48">
        <f>'[2]СВОД по МО'!$HD$24</f>
        <v>98</v>
      </c>
      <c r="F22" s="48">
        <f>'[2]СВОД по МО'!$HJ$24</f>
        <v>18248.86908</v>
      </c>
      <c r="G22" s="3">
        <f>'[3]План 2022'!$AJ17</f>
        <v>500</v>
      </c>
      <c r="H22" s="48">
        <f>'[3]План 2022'!$AK17</f>
        <v>20276.82</v>
      </c>
      <c r="I22" s="270">
        <f t="shared" si="0"/>
        <v>0</v>
      </c>
      <c r="J22" s="269">
        <f t="shared" si="1"/>
        <v>-5576</v>
      </c>
      <c r="K22" s="8"/>
      <c r="L22" s="89"/>
      <c r="M22" s="8">
        <v>0</v>
      </c>
      <c r="N22" s="89">
        <v>-5576</v>
      </c>
      <c r="O22" s="89"/>
      <c r="P22" s="89"/>
      <c r="Q22" s="8"/>
      <c r="R22" s="59"/>
      <c r="S22" s="7"/>
      <c r="T22" s="267"/>
      <c r="U22" s="267"/>
      <c r="V22" s="146"/>
    </row>
    <row r="23" spans="1:22" x14ac:dyDescent="0.25">
      <c r="A23" s="24">
        <f>'Скорая медицинская помощь'!A23</f>
        <v>10</v>
      </c>
      <c r="B23" s="26" t="str">
        <f>'Скорая медицинская помощь'!B23</f>
        <v>Род.дом</v>
      </c>
      <c r="C23" s="3">
        <f>'[1]План 2022'!$AJ18</f>
        <v>1013</v>
      </c>
      <c r="D23" s="48">
        <f>'[1]План 2022'!$AK18</f>
        <v>37025.11</v>
      </c>
      <c r="E23" s="48">
        <f>'[2]СВОД по МО'!$HD$28</f>
        <v>681</v>
      </c>
      <c r="F23" s="48">
        <f>'[2]СВОД по МО'!$HJ$28</f>
        <v>25685.572379999998</v>
      </c>
      <c r="G23" s="3">
        <f>'[3]План 2022'!$AJ18</f>
        <v>943</v>
      </c>
      <c r="H23" s="48">
        <f>'[3]План 2022'!$AK18</f>
        <v>36268.79</v>
      </c>
      <c r="I23" s="270">
        <f t="shared" si="0"/>
        <v>-70</v>
      </c>
      <c r="J23" s="269">
        <f t="shared" si="1"/>
        <v>-756.31999999999971</v>
      </c>
      <c r="K23" s="8"/>
      <c r="L23" s="89"/>
      <c r="M23" s="8">
        <v>-120</v>
      </c>
      <c r="N23" s="89">
        <v>-2490.5899999999965</v>
      </c>
      <c r="O23" s="89"/>
      <c r="P23" s="89"/>
      <c r="Q23" s="8"/>
      <c r="R23" s="59"/>
      <c r="S23" s="7"/>
      <c r="T23" s="267"/>
      <c r="U23" s="267"/>
      <c r="V23" s="146"/>
    </row>
    <row r="24" spans="1:22" x14ac:dyDescent="0.25">
      <c r="A24" s="24">
        <f>'Скорая медицинская помощь'!A24</f>
        <v>11</v>
      </c>
      <c r="B24" s="26" t="str">
        <f>'Скорая медицинская помощь'!B24</f>
        <v>Гериатр. больница</v>
      </c>
      <c r="C24" s="3">
        <f>'[1]План 2022'!$AJ19</f>
        <v>0</v>
      </c>
      <c r="D24" s="48">
        <f>'[1]План 2022'!$AK19</f>
        <v>0</v>
      </c>
      <c r="E24" s="48">
        <f>'[2]СВОД по МО'!$HD$25</f>
        <v>0</v>
      </c>
      <c r="F24" s="48">
        <f>'[2]СВОД по МО'!$HJ$25</f>
        <v>0</v>
      </c>
      <c r="G24" s="3">
        <f>'[3]План 2022'!$AJ19</f>
        <v>0</v>
      </c>
      <c r="H24" s="48">
        <f>'[3]План 2022'!$AK19</f>
        <v>0</v>
      </c>
      <c r="I24" s="270">
        <f t="shared" si="0"/>
        <v>0</v>
      </c>
      <c r="J24" s="269">
        <f t="shared" si="1"/>
        <v>0</v>
      </c>
      <c r="K24" s="8"/>
      <c r="L24" s="89"/>
      <c r="M24" s="8">
        <v>0</v>
      </c>
      <c r="N24" s="89">
        <v>0</v>
      </c>
      <c r="O24" s="89"/>
      <c r="P24" s="89"/>
      <c r="Q24" s="8"/>
      <c r="R24" s="59"/>
      <c r="S24" s="7"/>
      <c r="T24" s="267"/>
      <c r="U24" s="267"/>
      <c r="V24" s="146"/>
    </row>
    <row r="25" spans="1:22" x14ac:dyDescent="0.25">
      <c r="A25" s="24">
        <f>'Скорая медицинская помощь'!A25</f>
        <v>12</v>
      </c>
      <c r="B25" s="26" t="str">
        <f>'Скорая медицинская помощь'!B25</f>
        <v>ГП № 1</v>
      </c>
      <c r="C25" s="3">
        <f>'[1]План 2022'!$AJ20</f>
        <v>1000</v>
      </c>
      <c r="D25" s="48">
        <f>'[1]План 2022'!$AK20</f>
        <v>38876.29</v>
      </c>
      <c r="E25" s="48">
        <f>'[2]СВОД по МО'!$HD$26</f>
        <v>822</v>
      </c>
      <c r="F25" s="48">
        <f>'[2]СВОД по МО'!$HJ$26</f>
        <v>33689.468130000001</v>
      </c>
      <c r="G25" s="3">
        <f>'[3]План 2022'!$AJ20</f>
        <v>1000</v>
      </c>
      <c r="H25" s="48">
        <f>'[3]План 2022'!$AK20</f>
        <v>38876.289999999994</v>
      </c>
      <c r="I25" s="270">
        <f t="shared" si="0"/>
        <v>0</v>
      </c>
      <c r="J25" s="269">
        <f t="shared" si="1"/>
        <v>0</v>
      </c>
      <c r="K25" s="8"/>
      <c r="L25" s="89"/>
      <c r="M25" s="8">
        <v>0</v>
      </c>
      <c r="N25" s="89">
        <v>0</v>
      </c>
      <c r="O25" s="89"/>
      <c r="P25" s="89"/>
      <c r="Q25" s="8"/>
      <c r="R25" s="59"/>
      <c r="S25" s="7"/>
      <c r="T25" s="267"/>
      <c r="U25" s="267"/>
      <c r="V25" s="146"/>
    </row>
    <row r="26" spans="1:22" x14ac:dyDescent="0.25">
      <c r="A26" s="24">
        <f>'Скорая медицинская помощь'!A26</f>
        <v>13</v>
      </c>
      <c r="B26" s="26" t="str">
        <f>'Скорая медицинская помощь'!B26</f>
        <v>ГП № 3</v>
      </c>
      <c r="C26" s="3">
        <f>'[1]План 2022'!$AJ21</f>
        <v>1338</v>
      </c>
      <c r="D26" s="48">
        <f>'[1]План 2022'!$AK21</f>
        <v>62583.490000000005</v>
      </c>
      <c r="E26" s="48">
        <f>'[2]СВОД по МО'!$HD$27</f>
        <v>972</v>
      </c>
      <c r="F26" s="48">
        <f>'[2]СВОД по МО'!$HJ$27</f>
        <v>45764.873229999997</v>
      </c>
      <c r="G26" s="3">
        <f>'[3]План 2022'!$AJ21</f>
        <v>1268</v>
      </c>
      <c r="H26" s="48">
        <f>'[3]План 2022'!$AK21</f>
        <v>59309.320000000007</v>
      </c>
      <c r="I26" s="270">
        <f t="shared" si="0"/>
        <v>-70</v>
      </c>
      <c r="J26" s="269">
        <f t="shared" si="1"/>
        <v>-3274.1699999999983</v>
      </c>
      <c r="K26" s="8"/>
      <c r="L26" s="89"/>
      <c r="M26" s="8">
        <v>-70</v>
      </c>
      <c r="N26" s="89">
        <v>-3274.1699999999983</v>
      </c>
      <c r="O26" s="89"/>
      <c r="P26" s="89"/>
      <c r="Q26" s="8"/>
      <c r="R26" s="59"/>
      <c r="S26" s="7"/>
      <c r="T26" s="267"/>
      <c r="U26" s="267"/>
      <c r="V26" s="146"/>
    </row>
    <row r="27" spans="1:22" x14ac:dyDescent="0.25">
      <c r="A27" s="24">
        <f>'Скорая медицинская помощь'!A27</f>
        <v>14</v>
      </c>
      <c r="B27" s="26" t="str">
        <f>'Скорая медицинская помощь'!B27</f>
        <v>ГДП № 1</v>
      </c>
      <c r="C27" s="3">
        <f>'[1]План 2022'!$AJ22</f>
        <v>591</v>
      </c>
      <c r="D27" s="48">
        <f>'[1]План 2022'!$AK22</f>
        <v>42839.289999999994</v>
      </c>
      <c r="E27" s="48">
        <f>'[2]СВОД по МО'!$HD$30</f>
        <v>414</v>
      </c>
      <c r="F27" s="48">
        <f>'[2]СВОД по МО'!$HJ$30</f>
        <v>31748.860579999997</v>
      </c>
      <c r="G27" s="3">
        <f>'[3]План 2022'!$AJ22</f>
        <v>548</v>
      </c>
      <c r="H27" s="48">
        <f>'[3]План 2022'!$AK22</f>
        <v>40560.559999999998</v>
      </c>
      <c r="I27" s="270">
        <f t="shared" si="0"/>
        <v>-43</v>
      </c>
      <c r="J27" s="269">
        <f t="shared" si="1"/>
        <v>-2278.7299999999959</v>
      </c>
      <c r="K27" s="8">
        <v>-43</v>
      </c>
      <c r="L27" s="89">
        <f>-2278.73</f>
        <v>-2278.73</v>
      </c>
      <c r="M27" s="8">
        <v>0</v>
      </c>
      <c r="N27" s="89">
        <v>0</v>
      </c>
      <c r="O27" s="89"/>
      <c r="P27" s="89"/>
      <c r="Q27" s="8"/>
      <c r="R27" s="59"/>
      <c r="S27" s="7"/>
      <c r="T27" s="267"/>
      <c r="U27" s="267"/>
      <c r="V27" s="146"/>
    </row>
    <row r="28" spans="1:22" x14ac:dyDescent="0.25">
      <c r="A28" s="24">
        <f>'Скорая медицинская помощь'!A28</f>
        <v>15</v>
      </c>
      <c r="B28" s="26" t="str">
        <f>'Скорая медицинская помощь'!B28</f>
        <v>ГДП № 2</v>
      </c>
      <c r="C28" s="3">
        <f>'[1]План 2022'!$AJ23</f>
        <v>180</v>
      </c>
      <c r="D28" s="48">
        <f>'[1]План 2022'!$AK23</f>
        <v>11943.69</v>
      </c>
      <c r="E28" s="48">
        <f>'[2]СВОД по МО'!$HD$31</f>
        <v>91</v>
      </c>
      <c r="F28" s="48">
        <f>'[2]СВОД по МО'!$HJ$31</f>
        <v>5454.8583699999999</v>
      </c>
      <c r="G28" s="3">
        <f>'[3]План 2022'!$AJ23</f>
        <v>130</v>
      </c>
      <c r="H28" s="48">
        <f>'[3]План 2022'!$AK23</f>
        <v>8060.6900000000005</v>
      </c>
      <c r="I28" s="270">
        <f t="shared" si="0"/>
        <v>-50</v>
      </c>
      <c r="J28" s="269">
        <f t="shared" si="1"/>
        <v>-3883</v>
      </c>
      <c r="K28" s="8"/>
      <c r="L28" s="89"/>
      <c r="M28" s="8">
        <v>-50</v>
      </c>
      <c r="N28" s="89">
        <v>-3883</v>
      </c>
      <c r="O28" s="89"/>
      <c r="P28" s="89"/>
      <c r="Q28" s="8"/>
      <c r="R28" s="59"/>
      <c r="S28" s="7"/>
      <c r="T28" s="267"/>
      <c r="U28" s="267"/>
      <c r="V28" s="146"/>
    </row>
    <row r="29" spans="1:22" x14ac:dyDescent="0.25">
      <c r="A29" s="24">
        <f>'Скорая медицинская помощь'!A29</f>
        <v>16</v>
      </c>
      <c r="B29" s="26" t="str">
        <f>'Скорая медицинская помощь'!B29</f>
        <v>Гор. стоматология</v>
      </c>
      <c r="C29" s="3">
        <f>'[1]План 2022'!$AJ24</f>
        <v>0</v>
      </c>
      <c r="D29" s="48">
        <f>'[1]План 2022'!$AK24</f>
        <v>0</v>
      </c>
      <c r="E29" s="48">
        <f>'[2]СВОД по МО'!$HD$29</f>
        <v>0</v>
      </c>
      <c r="F29" s="48">
        <f>'[2]СВОД по МО'!$HJ$29</f>
        <v>0</v>
      </c>
      <c r="G29" s="3">
        <f>'[3]План 2022'!$AJ24</f>
        <v>0</v>
      </c>
      <c r="H29" s="48">
        <f>'[3]План 2022'!$AK24</f>
        <v>0</v>
      </c>
      <c r="I29" s="270">
        <f t="shared" si="0"/>
        <v>0</v>
      </c>
      <c r="J29" s="269">
        <f t="shared" si="1"/>
        <v>0</v>
      </c>
      <c r="K29" s="8"/>
      <c r="L29" s="89"/>
      <c r="M29" s="8">
        <v>0</v>
      </c>
      <c r="N29" s="89">
        <v>0</v>
      </c>
      <c r="O29" s="89"/>
      <c r="P29" s="89"/>
      <c r="Q29" s="8"/>
      <c r="R29" s="59"/>
      <c r="S29" s="7"/>
      <c r="T29" s="267"/>
      <c r="U29" s="267"/>
      <c r="V29" s="146"/>
    </row>
    <row r="30" spans="1:22" x14ac:dyDescent="0.25">
      <c r="A30" s="24">
        <f>'Скорая медицинская помощь'!A30</f>
        <v>17</v>
      </c>
      <c r="B30" s="26" t="str">
        <f>'Скорая медицинская помощь'!B30</f>
        <v>Детск. стоматолог.</v>
      </c>
      <c r="C30" s="3">
        <f>'[1]План 2022'!$AJ25</f>
        <v>0</v>
      </c>
      <c r="D30" s="48">
        <f>'[1]План 2022'!$AK25</f>
        <v>0</v>
      </c>
      <c r="E30" s="48">
        <f>'[2]СВОД по МО'!$HD$32</f>
        <v>0</v>
      </c>
      <c r="F30" s="48">
        <f>'[2]СВОД по МО'!$HJ$32</f>
        <v>0</v>
      </c>
      <c r="G30" s="3">
        <f>'[3]План 2022'!$AJ25</f>
        <v>0</v>
      </c>
      <c r="H30" s="48">
        <f>'[3]План 2022'!$AK25</f>
        <v>0</v>
      </c>
      <c r="I30" s="270">
        <f t="shared" si="0"/>
        <v>0</v>
      </c>
      <c r="J30" s="269">
        <f t="shared" si="1"/>
        <v>0</v>
      </c>
      <c r="K30" s="8"/>
      <c r="L30" s="89"/>
      <c r="M30" s="8">
        <v>0</v>
      </c>
      <c r="N30" s="89">
        <v>0</v>
      </c>
      <c r="O30" s="89"/>
      <c r="P30" s="89"/>
      <c r="Q30" s="8"/>
      <c r="R30" s="59"/>
      <c r="S30" s="7"/>
      <c r="T30" s="267"/>
      <c r="U30" s="267"/>
      <c r="V30" s="146"/>
    </row>
    <row r="31" spans="1:22" hidden="1" x14ac:dyDescent="0.25">
      <c r="A31" s="24">
        <f>'Скорая медицинская помощь'!A31</f>
        <v>18</v>
      </c>
      <c r="B31" s="26">
        <f>'Скорая медицинская помощь'!B31</f>
        <v>0</v>
      </c>
      <c r="C31" s="3">
        <f>'[1]План 2022'!$AJ26</f>
        <v>0</v>
      </c>
      <c r="D31" s="48">
        <f>'[1]План 2022'!$AK26</f>
        <v>0</v>
      </c>
      <c r="E31" s="48"/>
      <c r="F31" s="48"/>
      <c r="G31" s="3">
        <f>'[3]План 2022'!$AJ26</f>
        <v>0</v>
      </c>
      <c r="H31" s="48">
        <f>'[3]План 2022'!$AK26</f>
        <v>0</v>
      </c>
      <c r="I31" s="270">
        <f t="shared" si="0"/>
        <v>0</v>
      </c>
      <c r="J31" s="269">
        <f t="shared" si="1"/>
        <v>0</v>
      </c>
      <c r="K31" s="8"/>
      <c r="L31" s="89"/>
      <c r="M31" s="8">
        <v>0</v>
      </c>
      <c r="N31" s="89">
        <v>0</v>
      </c>
      <c r="O31" s="89"/>
      <c r="P31" s="89"/>
      <c r="Q31" s="8"/>
      <c r="R31" s="59"/>
      <c r="S31" s="7"/>
      <c r="T31" s="267"/>
      <c r="U31" s="267"/>
      <c r="V31" s="146"/>
    </row>
    <row r="32" spans="1:22" x14ac:dyDescent="0.25">
      <c r="A32" s="24">
        <f>'Скорая медицинская помощь'!A32</f>
        <v>18</v>
      </c>
      <c r="B32" s="26" t="str">
        <f>'Скорая медицинская помощь'!B32</f>
        <v>ГССМП</v>
      </c>
      <c r="C32" s="3">
        <f>'[1]План 2022'!$AJ27</f>
        <v>0</v>
      </c>
      <c r="D32" s="48">
        <f>'[1]План 2022'!$AK27</f>
        <v>0</v>
      </c>
      <c r="E32" s="48">
        <f>'[2]СВОД по МО'!$HD$53</f>
        <v>0</v>
      </c>
      <c r="F32" s="48">
        <f>'[2]СВОД по МО'!$HJ$53</f>
        <v>0</v>
      </c>
      <c r="G32" s="3">
        <f>'[3]План 2022'!$AJ27</f>
        <v>0</v>
      </c>
      <c r="H32" s="48">
        <f>'[3]План 2022'!$AK27</f>
        <v>0</v>
      </c>
      <c r="I32" s="270">
        <f t="shared" si="0"/>
        <v>0</v>
      </c>
      <c r="J32" s="269">
        <f t="shared" si="1"/>
        <v>0</v>
      </c>
      <c r="K32" s="8"/>
      <c r="L32" s="89"/>
      <c r="M32" s="8">
        <v>0</v>
      </c>
      <c r="N32" s="89">
        <v>0</v>
      </c>
      <c r="O32" s="89"/>
      <c r="P32" s="89"/>
      <c r="Q32" s="8"/>
      <c r="R32" s="59"/>
      <c r="S32" s="7"/>
      <c r="T32" s="267"/>
      <c r="U32" s="267"/>
      <c r="V32" s="146"/>
    </row>
    <row r="33" spans="1:22" x14ac:dyDescent="0.25">
      <c r="A33" s="24">
        <f>'Скорая медицинская помощь'!A33</f>
        <v>19</v>
      </c>
      <c r="B33" s="26" t="str">
        <f>'Скорая медицинская помощь'!B33</f>
        <v>Елизов. ССМП</v>
      </c>
      <c r="C33" s="3">
        <f>'[1]План 2022'!$AJ28</f>
        <v>0</v>
      </c>
      <c r="D33" s="48">
        <f>'[1]План 2022'!$AK28</f>
        <v>0</v>
      </c>
      <c r="E33" s="48">
        <f>'[2]СВОД по МО'!$HD$52</f>
        <v>0</v>
      </c>
      <c r="F33" s="48">
        <f>'[2]СВОД по МО'!$HJ$52</f>
        <v>0</v>
      </c>
      <c r="G33" s="3">
        <f>'[3]План 2022'!$AJ28</f>
        <v>0</v>
      </c>
      <c r="H33" s="48">
        <f>'[3]План 2022'!$AK28</f>
        <v>0</v>
      </c>
      <c r="I33" s="270">
        <f t="shared" si="0"/>
        <v>0</v>
      </c>
      <c r="J33" s="269">
        <f t="shared" si="1"/>
        <v>0</v>
      </c>
      <c r="K33" s="8"/>
      <c r="L33" s="89"/>
      <c r="M33" s="8">
        <v>0</v>
      </c>
      <c r="N33" s="89">
        <v>0</v>
      </c>
      <c r="O33" s="89"/>
      <c r="P33" s="89"/>
      <c r="Q33" s="8"/>
      <c r="R33" s="59"/>
      <c r="S33" s="7"/>
      <c r="T33" s="267"/>
      <c r="U33" s="267"/>
      <c r="V33" s="146"/>
    </row>
    <row r="34" spans="1:22" x14ac:dyDescent="0.25">
      <c r="A34" s="24">
        <f>'Скорая медицинская помощь'!A34</f>
        <v>20</v>
      </c>
      <c r="B34" s="26" t="str">
        <f>'Скорая медицинская помощь'!B34</f>
        <v>ЕРБ</v>
      </c>
      <c r="C34" s="3">
        <f>'[1]План 2022'!$AJ29</f>
        <v>1012</v>
      </c>
      <c r="D34" s="48">
        <f>'[1]План 2022'!$AK29</f>
        <v>65266.439999999988</v>
      </c>
      <c r="E34" s="48">
        <f>'[2]СВОД по МО'!$HD$33</f>
        <v>572</v>
      </c>
      <c r="F34" s="48">
        <f>'[2]СВОД по МО'!$HJ$33</f>
        <v>51021.82372</v>
      </c>
      <c r="G34" s="3">
        <f>'[3]План 2022'!$AJ29</f>
        <v>1012</v>
      </c>
      <c r="H34" s="48">
        <f>'[3]План 2022'!$AK29</f>
        <v>58977.529999999984</v>
      </c>
      <c r="I34" s="270">
        <f t="shared" si="0"/>
        <v>0</v>
      </c>
      <c r="J34" s="269">
        <f t="shared" si="1"/>
        <v>-6288.9100000000035</v>
      </c>
      <c r="K34" s="8"/>
      <c r="L34" s="89"/>
      <c r="M34" s="8">
        <v>0</v>
      </c>
      <c r="N34" s="89">
        <v>-6288.9100000000035</v>
      </c>
      <c r="O34" s="89"/>
      <c r="P34" s="89"/>
      <c r="Q34" s="8"/>
      <c r="R34" s="59"/>
      <c r="S34" s="7"/>
      <c r="T34" s="267"/>
      <c r="U34" s="267"/>
      <c r="V34" s="146"/>
    </row>
    <row r="35" spans="1:22" x14ac:dyDescent="0.25">
      <c r="A35" s="24">
        <f>'Скорая медицинская помощь'!A35</f>
        <v>21</v>
      </c>
      <c r="B35" s="26" t="str">
        <f>'Скорая медицинская помощь'!B35</f>
        <v>Елизов. стом. полик.</v>
      </c>
      <c r="C35" s="3">
        <f>'[1]План 2022'!$AJ30</f>
        <v>0</v>
      </c>
      <c r="D35" s="48">
        <f>'[1]План 2022'!$AK30</f>
        <v>0</v>
      </c>
      <c r="E35" s="48">
        <f>'[2]СВОД по МО'!$HD$34</f>
        <v>0</v>
      </c>
      <c r="F35" s="48">
        <f>'[2]СВОД по МО'!$HJ$34</f>
        <v>0</v>
      </c>
      <c r="G35" s="3">
        <f>'[3]План 2022'!$AJ30</f>
        <v>0</v>
      </c>
      <c r="H35" s="48">
        <f>'[3]План 2022'!$AK30</f>
        <v>0</v>
      </c>
      <c r="I35" s="270">
        <f t="shared" si="0"/>
        <v>0</v>
      </c>
      <c r="J35" s="269">
        <f t="shared" si="1"/>
        <v>0</v>
      </c>
      <c r="K35" s="8"/>
      <c r="L35" s="89"/>
      <c r="M35" s="8">
        <v>0</v>
      </c>
      <c r="N35" s="89">
        <v>0</v>
      </c>
      <c r="O35" s="89"/>
      <c r="P35" s="89"/>
      <c r="Q35" s="8"/>
      <c r="R35" s="59"/>
      <c r="S35" s="7"/>
      <c r="T35" s="267"/>
      <c r="U35" s="267"/>
      <c r="V35" s="146"/>
    </row>
    <row r="36" spans="1:22" x14ac:dyDescent="0.25">
      <c r="A36" s="24">
        <f>'Скорая медицинская помощь'!A36</f>
        <v>22</v>
      </c>
      <c r="B36" s="26" t="str">
        <f>'Скорая медицинская помощь'!B36</f>
        <v>Вилючинская ГБ</v>
      </c>
      <c r="C36" s="3">
        <f>'[1]План 2022'!$AJ31</f>
        <v>560</v>
      </c>
      <c r="D36" s="48">
        <f>'[1]План 2022'!$AK31</f>
        <v>27141.57</v>
      </c>
      <c r="E36" s="48">
        <f>'[2]СВОД по МО'!$HD$41</f>
        <v>249</v>
      </c>
      <c r="F36" s="48">
        <f>'[2]СВОД по МО'!$HJ$41</f>
        <v>22597.731469999999</v>
      </c>
      <c r="G36" s="3">
        <f>'[3]План 2022'!$AJ31</f>
        <v>560</v>
      </c>
      <c r="H36" s="48">
        <f>'[3]План 2022'!$AK31</f>
        <v>27141.57</v>
      </c>
      <c r="I36" s="270">
        <f t="shared" si="0"/>
        <v>0</v>
      </c>
      <c r="J36" s="269">
        <f t="shared" si="1"/>
        <v>0</v>
      </c>
      <c r="K36" s="8"/>
      <c r="L36" s="89"/>
      <c r="M36" s="8">
        <v>0</v>
      </c>
      <c r="N36" s="89">
        <v>0</v>
      </c>
      <c r="O36" s="89"/>
      <c r="P36" s="89"/>
      <c r="Q36" s="8"/>
      <c r="R36" s="59"/>
      <c r="S36" s="7"/>
      <c r="T36" s="267"/>
      <c r="U36" s="267"/>
      <c r="V36" s="146"/>
    </row>
    <row r="37" spans="1:22" x14ac:dyDescent="0.25">
      <c r="A37" s="24">
        <f>'Скорая медицинская помощь'!A37</f>
        <v>23</v>
      </c>
      <c r="B37" s="26" t="str">
        <f>'Скорая медицинская помощь'!B37</f>
        <v>МСЧ УВД</v>
      </c>
      <c r="C37" s="3">
        <f>'[1]План 2022'!$AJ32</f>
        <v>0</v>
      </c>
      <c r="D37" s="48">
        <f>'[1]План 2022'!$AK32</f>
        <v>0</v>
      </c>
      <c r="E37" s="48">
        <f>'[2]СВОД по МО'!$HD$49</f>
        <v>0</v>
      </c>
      <c r="F37" s="48">
        <f>'[2]СВОД по МО'!$HJ$49</f>
        <v>0</v>
      </c>
      <c r="G37" s="3">
        <f>'[3]План 2022'!$AJ32</f>
        <v>0</v>
      </c>
      <c r="H37" s="48">
        <f>'[3]План 2022'!$AK32</f>
        <v>0</v>
      </c>
      <c r="I37" s="270">
        <f t="shared" si="0"/>
        <v>0</v>
      </c>
      <c r="J37" s="269">
        <f t="shared" si="1"/>
        <v>0</v>
      </c>
      <c r="K37" s="8"/>
      <c r="L37" s="89"/>
      <c r="M37" s="8">
        <v>0</v>
      </c>
      <c r="N37" s="89">
        <v>0</v>
      </c>
      <c r="O37" s="89"/>
      <c r="P37" s="89"/>
      <c r="Q37" s="8"/>
      <c r="R37" s="59"/>
      <c r="S37" s="7"/>
      <c r="T37" s="267"/>
      <c r="U37" s="267"/>
      <c r="V37" s="146"/>
    </row>
    <row r="38" spans="1:22" x14ac:dyDescent="0.25">
      <c r="A38" s="24">
        <f>'Скорая медицинская помощь'!A38</f>
        <v>24</v>
      </c>
      <c r="B38" s="26" t="str">
        <f>'Скорая медицинская помощь'!B38</f>
        <v>ДВОМЦ</v>
      </c>
      <c r="C38" s="3">
        <f>'[1]План 2022'!$AJ33</f>
        <v>575</v>
      </c>
      <c r="D38" s="48">
        <f>'[1]План 2022'!$AK33</f>
        <v>23251.510000000002</v>
      </c>
      <c r="E38" s="48">
        <f>'[2]СВОД по МО'!$HD$48</f>
        <v>402</v>
      </c>
      <c r="F38" s="48">
        <f>'[2]СВОД по МО'!$HJ$48</f>
        <v>17331.04463</v>
      </c>
      <c r="G38" s="3">
        <f>'[3]План 2022'!$AJ33</f>
        <v>575</v>
      </c>
      <c r="H38" s="48">
        <f>'[3]План 2022'!$AK33</f>
        <v>23251.510000000002</v>
      </c>
      <c r="I38" s="270">
        <f t="shared" si="0"/>
        <v>0</v>
      </c>
      <c r="J38" s="269">
        <f t="shared" si="1"/>
        <v>0</v>
      </c>
      <c r="K38" s="8"/>
      <c r="L38" s="89"/>
      <c r="M38" s="8">
        <v>0</v>
      </c>
      <c r="N38" s="89">
        <v>0</v>
      </c>
      <c r="O38" s="89"/>
      <c r="P38" s="89"/>
      <c r="Q38" s="8"/>
      <c r="R38" s="59"/>
      <c r="S38" s="7"/>
      <c r="T38" s="267"/>
      <c r="U38" s="267"/>
      <c r="V38" s="146"/>
    </row>
    <row r="39" spans="1:22" x14ac:dyDescent="0.25">
      <c r="A39" s="24">
        <f>'Скорая медицинская помощь'!A39</f>
        <v>25</v>
      </c>
      <c r="B39" s="26" t="str">
        <f>'Скорая медицинская помощь'!B39</f>
        <v>Филиал №2 ФГКУ "1477 ВМКГ"</v>
      </c>
      <c r="C39" s="3">
        <f>'[1]План 2022'!$AJ34</f>
        <v>0</v>
      </c>
      <c r="D39" s="48">
        <f>'[1]План 2022'!$AK34</f>
        <v>0</v>
      </c>
      <c r="E39" s="48">
        <f>'[2]СВОД по МО'!$HD$47</f>
        <v>0</v>
      </c>
      <c r="F39" s="48">
        <f>'[2]СВОД по МО'!$HJ$47</f>
        <v>0</v>
      </c>
      <c r="G39" s="3">
        <f>'[3]План 2022'!$AJ34</f>
        <v>0</v>
      </c>
      <c r="H39" s="48">
        <f>'[3]План 2022'!$AK34</f>
        <v>0</v>
      </c>
      <c r="I39" s="270">
        <f t="shared" si="0"/>
        <v>0</v>
      </c>
      <c r="J39" s="269">
        <f t="shared" si="1"/>
        <v>0</v>
      </c>
      <c r="K39" s="8"/>
      <c r="L39" s="89"/>
      <c r="M39" s="8">
        <v>0</v>
      </c>
      <c r="N39" s="89">
        <v>0</v>
      </c>
      <c r="O39" s="89"/>
      <c r="P39" s="89"/>
      <c r="Q39" s="8"/>
      <c r="R39" s="59"/>
      <c r="S39" s="7"/>
      <c r="T39" s="267"/>
      <c r="U39" s="267"/>
      <c r="V39" s="146"/>
    </row>
    <row r="40" spans="1:22" x14ac:dyDescent="0.25">
      <c r="A40" s="24">
        <f>'Скорая медицинская помощь'!A40</f>
        <v>26</v>
      </c>
      <c r="B40" s="26" t="str">
        <f>'Скорая медицинская помощь'!B40</f>
        <v>У-Камчатская РБ</v>
      </c>
      <c r="C40" s="3">
        <f>'[1]План 2022'!$AJ35</f>
        <v>325</v>
      </c>
      <c r="D40" s="48">
        <f>'[1]План 2022'!$AK35</f>
        <v>13409.010000000002</v>
      </c>
      <c r="E40" s="48">
        <f>'[2]СВОД по МО'!$HD$37</f>
        <v>99</v>
      </c>
      <c r="F40" s="48">
        <f>'[2]СВОД по МО'!$HJ$37</f>
        <v>11164.188039999999</v>
      </c>
      <c r="G40" s="3">
        <f>'[3]План 2022'!$AJ35</f>
        <v>325</v>
      </c>
      <c r="H40" s="48">
        <f>'[3]План 2022'!$AK35</f>
        <v>13409.010000000002</v>
      </c>
      <c r="I40" s="270">
        <f>G40-C40</f>
        <v>0</v>
      </c>
      <c r="J40" s="269">
        <f t="shared" si="1"/>
        <v>0</v>
      </c>
      <c r="K40" s="8"/>
      <c r="L40" s="89"/>
      <c r="M40" s="8">
        <v>0</v>
      </c>
      <c r="N40" s="89">
        <v>0</v>
      </c>
      <c r="O40" s="89"/>
      <c r="P40" s="89"/>
      <c r="Q40" s="8"/>
      <c r="R40" s="59"/>
      <c r="S40" s="7"/>
      <c r="T40" s="267"/>
      <c r="U40" s="267"/>
      <c r="V40" s="146"/>
    </row>
    <row r="41" spans="1:22" x14ac:dyDescent="0.25">
      <c r="A41" s="24">
        <f>'Скорая медицинская помощь'!A41</f>
        <v>27</v>
      </c>
      <c r="B41" s="26" t="str">
        <f>'Скорая медицинская помощь'!B41</f>
        <v>Ключевская РБ</v>
      </c>
      <c r="C41" s="3">
        <f>'[1]План 2022'!$AJ36</f>
        <v>325</v>
      </c>
      <c r="D41" s="48">
        <f>'[1]План 2022'!$AK36</f>
        <v>13779.93</v>
      </c>
      <c r="E41" s="48">
        <f>'[2]СВОД по МО'!$HD$38</f>
        <v>255</v>
      </c>
      <c r="F41" s="48">
        <f>'[2]СВОД по МО'!$HJ$38</f>
        <v>11472.95967</v>
      </c>
      <c r="G41" s="3">
        <f>'[3]План 2022'!$AJ36</f>
        <v>325</v>
      </c>
      <c r="H41" s="48">
        <f>'[3]План 2022'!$AK36</f>
        <v>13779.93</v>
      </c>
      <c r="I41" s="270">
        <f t="shared" si="0"/>
        <v>0</v>
      </c>
      <c r="J41" s="269">
        <f t="shared" si="1"/>
        <v>0</v>
      </c>
      <c r="K41" s="8"/>
      <c r="L41" s="89"/>
      <c r="M41" s="8">
        <v>0</v>
      </c>
      <c r="N41" s="89">
        <v>0</v>
      </c>
      <c r="O41" s="89"/>
      <c r="P41" s="89"/>
      <c r="Q41" s="8"/>
      <c r="R41" s="59"/>
      <c r="S41" s="7"/>
      <c r="T41" s="267"/>
      <c r="U41" s="267"/>
      <c r="V41" s="146"/>
    </row>
    <row r="42" spans="1:22" x14ac:dyDescent="0.25">
      <c r="A42" s="24">
        <f>'Скорая медицинская помощь'!A42</f>
        <v>28</v>
      </c>
      <c r="B42" s="26" t="str">
        <f>'Скорая медицинская помощь'!B42</f>
        <v>У-Большерецкая РБ</v>
      </c>
      <c r="C42" s="3">
        <f>'[1]План 2022'!$AJ37</f>
        <v>209</v>
      </c>
      <c r="D42" s="48">
        <f>'[1]План 2022'!$AK37</f>
        <v>8783.14</v>
      </c>
      <c r="E42" s="48">
        <f>'[2]СВОД по МО'!$HD$36</f>
        <v>113</v>
      </c>
      <c r="F42" s="48">
        <f>'[2]СВОД по МО'!$HJ$36</f>
        <v>7312.7573700000003</v>
      </c>
      <c r="G42" s="3">
        <f>'[3]План 2022'!$AJ37</f>
        <v>209</v>
      </c>
      <c r="H42" s="48">
        <f>'[3]План 2022'!$AK37</f>
        <v>8783.14</v>
      </c>
      <c r="I42" s="270">
        <f t="shared" si="0"/>
        <v>0</v>
      </c>
      <c r="J42" s="269">
        <f t="shared" si="1"/>
        <v>0</v>
      </c>
      <c r="K42" s="8"/>
      <c r="L42" s="89"/>
      <c r="M42" s="8">
        <v>0</v>
      </c>
      <c r="N42" s="89">
        <v>0</v>
      </c>
      <c r="O42" s="89"/>
      <c r="P42" s="89"/>
      <c r="Q42" s="8"/>
      <c r="R42" s="59"/>
      <c r="S42" s="7"/>
      <c r="T42" s="267"/>
      <c r="U42" s="267"/>
      <c r="V42" s="146"/>
    </row>
    <row r="43" spans="1:22" x14ac:dyDescent="0.25">
      <c r="A43" s="24">
        <f>'Скорая медицинская помощь'!A43</f>
        <v>29</v>
      </c>
      <c r="B43" s="26" t="str">
        <f>'Скорая медицинская помощь'!B43</f>
        <v>Озерновская РБ</v>
      </c>
      <c r="C43" s="3">
        <f>'[1]План 2022'!$AJ38</f>
        <v>144</v>
      </c>
      <c r="D43" s="48">
        <f>'[1]План 2022'!$AK38</f>
        <v>6219.23</v>
      </c>
      <c r="E43" s="48">
        <f>'[2]СВОД по МО'!$HD$51</f>
        <v>72</v>
      </c>
      <c r="F43" s="48">
        <f>'[2]СВОД по МО'!$HJ$51</f>
        <v>5178.0524799999994</v>
      </c>
      <c r="G43" s="3">
        <f>'[3]План 2022'!$AJ38</f>
        <v>144</v>
      </c>
      <c r="H43" s="48">
        <f>'[3]План 2022'!$AK38</f>
        <v>6219.23</v>
      </c>
      <c r="I43" s="270">
        <f t="shared" si="0"/>
        <v>0</v>
      </c>
      <c r="J43" s="269">
        <f t="shared" si="1"/>
        <v>0</v>
      </c>
      <c r="K43" s="8"/>
      <c r="L43" s="89"/>
      <c r="M43" s="8">
        <v>0</v>
      </c>
      <c r="N43" s="89">
        <v>0</v>
      </c>
      <c r="O43" s="89"/>
      <c r="P43" s="89"/>
      <c r="Q43" s="8"/>
      <c r="R43" s="59"/>
      <c r="S43" s="7"/>
      <c r="T43" s="267"/>
      <c r="U43" s="267"/>
      <c r="V43" s="146"/>
    </row>
    <row r="44" spans="1:22" x14ac:dyDescent="0.25">
      <c r="A44" s="24">
        <f>'Скорая медицинская помощь'!A44</f>
        <v>30</v>
      </c>
      <c r="B44" s="26" t="str">
        <f>'Скорая медицинская помощь'!B44</f>
        <v>Мильковская РБ</v>
      </c>
      <c r="C44" s="3">
        <f>'[1]План 2022'!$AJ39</f>
        <v>925</v>
      </c>
      <c r="D44" s="48">
        <f>'[1]План 2022'!$AK39</f>
        <v>37422.130000000005</v>
      </c>
      <c r="E44" s="48">
        <f>'[2]СВОД по МО'!$HD$35</f>
        <v>770</v>
      </c>
      <c r="F44" s="48">
        <f>'[2]СВОД по МО'!$HJ$35</f>
        <v>31157.085660000001</v>
      </c>
      <c r="G44" s="3">
        <f>'[3]План 2022'!$AJ39</f>
        <v>925</v>
      </c>
      <c r="H44" s="48">
        <f>'[3]План 2022'!$AK39</f>
        <v>37422.130000000005</v>
      </c>
      <c r="I44" s="270">
        <f t="shared" si="0"/>
        <v>0</v>
      </c>
      <c r="J44" s="269">
        <f t="shared" si="1"/>
        <v>0</v>
      </c>
      <c r="K44" s="8"/>
      <c r="L44" s="89"/>
      <c r="M44" s="8">
        <v>0</v>
      </c>
      <c r="N44" s="89">
        <v>0</v>
      </c>
      <c r="O44" s="89"/>
      <c r="P44" s="89"/>
      <c r="Q44" s="8"/>
      <c r="R44" s="59"/>
      <c r="S44" s="7"/>
      <c r="T44" s="267"/>
      <c r="U44" s="267"/>
      <c r="V44" s="146"/>
    </row>
    <row r="45" spans="1:22" x14ac:dyDescent="0.25">
      <c r="A45" s="24">
        <f>'Скорая медицинская помощь'!A45</f>
        <v>31</v>
      </c>
      <c r="B45" s="26" t="str">
        <f>'Скорая медицинская помощь'!B45</f>
        <v>Быстринская РБ</v>
      </c>
      <c r="C45" s="3">
        <f>'[1]План 2022'!$AJ40</f>
        <v>233</v>
      </c>
      <c r="D45" s="48">
        <f>'[1]План 2022'!$AK40</f>
        <v>9512.23</v>
      </c>
      <c r="E45" s="48">
        <f>'[2]СВОД по МО'!$HD$40</f>
        <v>203</v>
      </c>
      <c r="F45" s="48">
        <f>'[2]СВОД по МО'!$HJ$40</f>
        <v>7919.6362200000003</v>
      </c>
      <c r="G45" s="3">
        <f>'[3]План 2022'!$AJ40</f>
        <v>243</v>
      </c>
      <c r="H45" s="48">
        <f>'[3]План 2022'!$AK40</f>
        <v>9512.23</v>
      </c>
      <c r="I45" s="270">
        <f t="shared" si="0"/>
        <v>10</v>
      </c>
      <c r="J45" s="269">
        <f t="shared" si="1"/>
        <v>0</v>
      </c>
      <c r="K45" s="8">
        <v>10</v>
      </c>
      <c r="L45" s="89">
        <v>408.27</v>
      </c>
      <c r="M45" s="8"/>
      <c r="N45" s="89"/>
      <c r="O45" s="89"/>
      <c r="P45" s="89"/>
      <c r="Q45" s="8"/>
      <c r="R45" s="59"/>
      <c r="S45" s="7"/>
      <c r="T45" s="267"/>
      <c r="U45" s="267"/>
      <c r="V45" s="146"/>
    </row>
    <row r="46" spans="1:22" x14ac:dyDescent="0.25">
      <c r="A46" s="24">
        <f>'Скорая медицинская помощь'!A46</f>
        <v>32</v>
      </c>
      <c r="B46" s="27" t="str">
        <f>'Скорая медицинская помощь'!B46</f>
        <v>Соболевская РБ</v>
      </c>
      <c r="C46" s="3">
        <f>'[1]План 2022'!$AJ41</f>
        <v>158</v>
      </c>
      <c r="D46" s="48">
        <f>'[1]План 2022'!$AK41</f>
        <v>7244.3099999999995</v>
      </c>
      <c r="E46" s="48">
        <f>'[2]СВОД по МО'!$HD$39</f>
        <v>52</v>
      </c>
      <c r="F46" s="48">
        <f>'[2]СВОД по МО'!$HJ$39</f>
        <v>6031.5853299999999</v>
      </c>
      <c r="G46" s="3">
        <f>'[3]План 2022'!$AJ41</f>
        <v>158</v>
      </c>
      <c r="H46" s="48">
        <f>'[3]План 2022'!$AK41</f>
        <v>7244.3099999999995</v>
      </c>
      <c r="I46" s="270">
        <f t="shared" ref="I46:I65" si="2">G46-C46</f>
        <v>0</v>
      </c>
      <c r="J46" s="269">
        <f t="shared" ref="J46:J65" si="3">H46-D46</f>
        <v>0</v>
      </c>
      <c r="K46" s="8"/>
      <c r="L46" s="89"/>
      <c r="M46" s="8"/>
      <c r="N46" s="89"/>
      <c r="O46" s="89"/>
      <c r="P46" s="89"/>
      <c r="Q46" s="8"/>
      <c r="R46" s="59"/>
      <c r="S46" s="7"/>
      <c r="T46" s="267"/>
      <c r="U46" s="267"/>
      <c r="V46" s="146"/>
    </row>
    <row r="47" spans="1:22" x14ac:dyDescent="0.25">
      <c r="A47" s="24">
        <f>'Скорая медицинская помощь'!A47</f>
        <v>33</v>
      </c>
      <c r="B47" s="26" t="str">
        <f>'Скорая медицинская помощь'!B47</f>
        <v>Корякская ОБ</v>
      </c>
      <c r="C47" s="3">
        <f>'[1]План 2022'!$AJ42</f>
        <v>502</v>
      </c>
      <c r="D47" s="48">
        <f>'[1]План 2022'!$AK42</f>
        <v>22637.300000000003</v>
      </c>
      <c r="E47" s="48">
        <f>'[2]СВОД по МО'!$HD$22</f>
        <v>334</v>
      </c>
      <c r="F47" s="48">
        <f>'[2]СВОД по МО'!$HJ$22</f>
        <v>18847.549809999997</v>
      </c>
      <c r="G47" s="3">
        <f>'[3]План 2022'!$AJ42</f>
        <v>502</v>
      </c>
      <c r="H47" s="48">
        <f>'[3]План 2022'!$AK42</f>
        <v>22637.300000000003</v>
      </c>
      <c r="I47" s="270">
        <f t="shared" si="2"/>
        <v>0</v>
      </c>
      <c r="J47" s="269">
        <f t="shared" si="3"/>
        <v>0</v>
      </c>
      <c r="K47" s="8"/>
      <c r="L47" s="89"/>
      <c r="M47" s="8"/>
      <c r="N47" s="89"/>
      <c r="O47" s="89"/>
      <c r="P47" s="89"/>
      <c r="Q47" s="8"/>
      <c r="R47" s="59"/>
      <c r="S47" s="7"/>
      <c r="T47" s="267"/>
      <c r="U47" s="267"/>
      <c r="V47" s="146"/>
    </row>
    <row r="48" spans="1:22" x14ac:dyDescent="0.25">
      <c r="A48" s="24">
        <f>'Скорая медицинская помощь'!A48</f>
        <v>34</v>
      </c>
      <c r="B48" s="28" t="str">
        <f>'Скорая медицинская помощь'!B48</f>
        <v>Тигильская РБ</v>
      </c>
      <c r="C48" s="3">
        <f>'[1]План 2022'!$AJ43</f>
        <v>225</v>
      </c>
      <c r="D48" s="48">
        <f>'[1]План 2022'!$AK43</f>
        <v>10530.84</v>
      </c>
      <c r="E48" s="48">
        <f>'[2]СВОД по МО'!$HD$43</f>
        <v>169</v>
      </c>
      <c r="F48" s="48">
        <f>'[2]СВОД по МО'!$HJ$43</f>
        <v>8767.8724600000023</v>
      </c>
      <c r="G48" s="3">
        <f>'[3]План 2022'!$AJ43</f>
        <v>225</v>
      </c>
      <c r="H48" s="48">
        <f>'[3]План 2022'!$AK43</f>
        <v>10530.84</v>
      </c>
      <c r="I48" s="270">
        <f t="shared" si="2"/>
        <v>0</v>
      </c>
      <c r="J48" s="269">
        <f t="shared" si="3"/>
        <v>0</v>
      </c>
      <c r="K48" s="8"/>
      <c r="L48" s="89"/>
      <c r="M48" s="8"/>
      <c r="N48" s="89"/>
      <c r="O48" s="89"/>
      <c r="P48" s="89"/>
      <c r="Q48" s="8"/>
      <c r="R48" s="59"/>
      <c r="S48" s="7"/>
      <c r="T48" s="267"/>
      <c r="U48" s="267"/>
      <c r="V48" s="146"/>
    </row>
    <row r="49" spans="1:22" x14ac:dyDescent="0.25">
      <c r="A49" s="24">
        <f>'Скорая медицинская помощь'!A49</f>
        <v>35</v>
      </c>
      <c r="B49" s="29" t="str">
        <f>'Скорая медицинская помощь'!B49</f>
        <v>Карагинская РБ</v>
      </c>
      <c r="C49" s="3">
        <f>'[1]План 2022'!$AJ44</f>
        <v>80</v>
      </c>
      <c r="D49" s="48">
        <f>'[1]План 2022'!$AK44</f>
        <v>3462.63</v>
      </c>
      <c r="E49" s="48">
        <f>'[2]СВОД по МО'!$HD$44</f>
        <v>39</v>
      </c>
      <c r="F49" s="48">
        <f>'[2]СВОД по МО'!$HJ$44</f>
        <v>2882.9603299999994</v>
      </c>
      <c r="G49" s="3">
        <f>'[3]План 2022'!$AJ44</f>
        <v>80</v>
      </c>
      <c r="H49" s="48">
        <f>'[3]План 2022'!$AK44</f>
        <v>3462.63</v>
      </c>
      <c r="I49" s="270">
        <f t="shared" si="2"/>
        <v>0</v>
      </c>
      <c r="J49" s="269">
        <f t="shared" si="3"/>
        <v>0</v>
      </c>
      <c r="K49" s="8"/>
      <c r="L49" s="89"/>
      <c r="M49" s="8"/>
      <c r="N49" s="89"/>
      <c r="O49" s="89"/>
      <c r="P49" s="89"/>
      <c r="Q49" s="8"/>
      <c r="R49" s="59"/>
      <c r="S49" s="7"/>
      <c r="T49" s="267"/>
      <c r="U49" s="267"/>
      <c r="V49" s="146"/>
    </row>
    <row r="50" spans="1:22" x14ac:dyDescent="0.25">
      <c r="A50" s="24">
        <f>'Скорая медицинская помощь'!A50</f>
        <v>36</v>
      </c>
      <c r="B50" s="26" t="str">
        <f>'Скорая медицинская помощь'!B50</f>
        <v>Пенжинская РБ</v>
      </c>
      <c r="C50" s="3">
        <f>'[1]План 2022'!$AJ45</f>
        <v>80</v>
      </c>
      <c r="D50" s="48">
        <f>'[1]План 2022'!$AK45</f>
        <v>3253.63</v>
      </c>
      <c r="E50" s="48">
        <f>'[2]СВОД по МО'!$HD$46</f>
        <v>56</v>
      </c>
      <c r="F50" s="48">
        <f>'[2]СВОД по МО'!$HJ$46</f>
        <v>2708.9232300000003</v>
      </c>
      <c r="G50" s="3">
        <f>'[3]План 2022'!$AJ45</f>
        <v>80</v>
      </c>
      <c r="H50" s="48">
        <f>'[3]План 2022'!$AK45</f>
        <v>3253.63</v>
      </c>
      <c r="I50" s="270">
        <f t="shared" si="2"/>
        <v>0</v>
      </c>
      <c r="J50" s="269">
        <f t="shared" si="3"/>
        <v>0</v>
      </c>
      <c r="K50" s="8"/>
      <c r="L50" s="89"/>
      <c r="M50" s="8"/>
      <c r="N50" s="89"/>
      <c r="O50" s="89"/>
      <c r="P50" s="89"/>
      <c r="Q50" s="8"/>
      <c r="R50" s="59"/>
      <c r="S50" s="7"/>
      <c r="T50" s="267"/>
      <c r="U50" s="267"/>
      <c r="V50" s="146"/>
    </row>
    <row r="51" spans="1:22" x14ac:dyDescent="0.25">
      <c r="A51" s="24">
        <f>'Скорая медицинская помощь'!A51</f>
        <v>37</v>
      </c>
      <c r="B51" s="28" t="str">
        <f>'Скорая медицинская помощь'!B51</f>
        <v>Никольская РБ</v>
      </c>
      <c r="C51" s="3">
        <f>'[1]План 2022'!$AJ46</f>
        <v>57</v>
      </c>
      <c r="D51" s="48">
        <f>'[1]План 2022'!$AK46</f>
        <v>2725.23</v>
      </c>
      <c r="E51" s="48">
        <f>'[2]СВОД по МО'!$HD$42</f>
        <v>31</v>
      </c>
      <c r="F51" s="48">
        <f>'[2]СВОД по МО'!$HJ$42</f>
        <v>2269.01037</v>
      </c>
      <c r="G51" s="3">
        <f>'[3]План 2022'!$AJ46</f>
        <v>57</v>
      </c>
      <c r="H51" s="48">
        <f>'[3]План 2022'!$AK46</f>
        <v>2725.23</v>
      </c>
      <c r="I51" s="270">
        <f t="shared" si="2"/>
        <v>0</v>
      </c>
      <c r="J51" s="269">
        <f t="shared" si="3"/>
        <v>0</v>
      </c>
      <c r="K51" s="8"/>
      <c r="L51" s="89"/>
      <c r="M51" s="8"/>
      <c r="N51" s="89"/>
      <c r="O51" s="89"/>
      <c r="P51" s="89"/>
      <c r="Q51" s="8"/>
      <c r="R51" s="59"/>
      <c r="S51" s="7"/>
      <c r="T51" s="267"/>
      <c r="U51" s="267"/>
      <c r="V51" s="146"/>
    </row>
    <row r="52" spans="1:22" x14ac:dyDescent="0.25">
      <c r="A52" s="24">
        <f>'Скорая медицинская помощь'!A52</f>
        <v>38</v>
      </c>
      <c r="B52" s="28" t="str">
        <f>'Скорая медицинская помощь'!B52</f>
        <v>Олюторская РБ</v>
      </c>
      <c r="C52" s="3">
        <f>'[1]План 2022'!$AJ47</f>
        <v>410</v>
      </c>
      <c r="D52" s="48">
        <f>'[1]План 2022'!$AK47</f>
        <v>18545.810000000001</v>
      </c>
      <c r="E52" s="48">
        <f>'[2]СВОД по МО'!$HD$45</f>
        <v>228</v>
      </c>
      <c r="F52" s="48">
        <f>'[2]СВОД по МО'!$HJ$45</f>
        <v>15441.126619999999</v>
      </c>
      <c r="G52" s="3">
        <f>'[3]План 2022'!$AJ47</f>
        <v>410</v>
      </c>
      <c r="H52" s="48">
        <f>'[3]План 2022'!$AK47</f>
        <v>18545.810000000001</v>
      </c>
      <c r="I52" s="270">
        <f t="shared" si="2"/>
        <v>0</v>
      </c>
      <c r="J52" s="269">
        <f t="shared" si="3"/>
        <v>0</v>
      </c>
      <c r="K52" s="8"/>
      <c r="L52" s="89"/>
      <c r="M52" s="8"/>
      <c r="N52" s="89"/>
      <c r="O52" s="89"/>
      <c r="P52" s="89"/>
      <c r="Q52" s="8"/>
      <c r="R52" s="59"/>
      <c r="S52" s="7"/>
      <c r="T52" s="267"/>
      <c r="U52" s="267"/>
      <c r="V52" s="146"/>
    </row>
    <row r="53" spans="1:22" x14ac:dyDescent="0.25">
      <c r="A53" s="24">
        <f>'Скорая медицинская помощь'!A53</f>
        <v>39</v>
      </c>
      <c r="B53" s="30" t="str">
        <f>'Скорая медицинская помощь'!B53</f>
        <v>Центр общ. Здоровья</v>
      </c>
      <c r="C53" s="3">
        <f>'[1]План 2022'!$AJ48</f>
        <v>500</v>
      </c>
      <c r="D53" s="48">
        <f>'[1]План 2022'!$AK48</f>
        <v>20509.089999999997</v>
      </c>
      <c r="E53" s="48">
        <f>'[2]СВОД по МО'!$HD$58</f>
        <v>297</v>
      </c>
      <c r="F53" s="48">
        <f>'[2]СВОД по МО'!$HJ$58</f>
        <v>13031.743900000001</v>
      </c>
      <c r="G53" s="3">
        <f>'[3]План 2022'!$AJ48</f>
        <v>427</v>
      </c>
      <c r="H53" s="48">
        <f>'[3]План 2022'!$AK48</f>
        <v>17514.760000000002</v>
      </c>
      <c r="I53" s="270">
        <f t="shared" si="2"/>
        <v>-73</v>
      </c>
      <c r="J53" s="269">
        <f t="shared" si="3"/>
        <v>-2994.3299999999945</v>
      </c>
      <c r="K53" s="8"/>
      <c r="L53" s="89"/>
      <c r="M53" s="8">
        <v>-73</v>
      </c>
      <c r="N53" s="89">
        <v>-2994.3299999999945</v>
      </c>
      <c r="O53" s="89"/>
      <c r="P53" s="89"/>
      <c r="Q53" s="8"/>
      <c r="R53" s="59"/>
      <c r="S53" s="7"/>
      <c r="T53" s="267"/>
      <c r="U53" s="267"/>
      <c r="V53" s="146"/>
    </row>
    <row r="54" spans="1:22" x14ac:dyDescent="0.25">
      <c r="A54" s="24">
        <f>'Скорая медицинская помощь'!A54</f>
        <v>40</v>
      </c>
      <c r="B54" s="31" t="str">
        <f>'Скорая медицинская помощь'!B54</f>
        <v>Камч.невролог.кл-ка</v>
      </c>
      <c r="C54" s="3">
        <f>'[1]План 2022'!$AJ49</f>
        <v>136</v>
      </c>
      <c r="D54" s="48">
        <f>'[1]План 2022'!$AK49</f>
        <v>13822.5</v>
      </c>
      <c r="E54" s="48">
        <f>'[2]СВОД по МО'!$HD$54</f>
        <v>117</v>
      </c>
      <c r="F54" s="48">
        <f>'[2]СВОД по МО'!$HJ$54</f>
        <v>11898.623569999998</v>
      </c>
      <c r="G54" s="3">
        <f>'[3]План 2022'!$AJ49</f>
        <v>136</v>
      </c>
      <c r="H54" s="48">
        <f>'[3]План 2022'!$AK49</f>
        <v>13822.5</v>
      </c>
      <c r="I54" s="270">
        <f t="shared" si="2"/>
        <v>0</v>
      </c>
      <c r="J54" s="269">
        <f t="shared" si="3"/>
        <v>0</v>
      </c>
      <c r="K54" s="8"/>
      <c r="L54" s="89"/>
      <c r="M54" s="8">
        <v>0</v>
      </c>
      <c r="N54" s="89">
        <v>0</v>
      </c>
      <c r="O54" s="89"/>
      <c r="P54" s="89"/>
      <c r="Q54" s="8"/>
      <c r="R54" s="59"/>
      <c r="S54" s="7"/>
      <c r="T54" s="267"/>
      <c r="U54" s="267"/>
      <c r="V54" s="146"/>
    </row>
    <row r="55" spans="1:22" x14ac:dyDescent="0.25">
      <c r="A55" s="24">
        <f>'Скорая медицинская помощь'!A55</f>
        <v>41</v>
      </c>
      <c r="B55" s="30" t="str">
        <f>'Скорая медицинская помощь'!B55</f>
        <v>ОРМЕДИУМ</v>
      </c>
      <c r="C55" s="3">
        <f>'[1]План 2022'!$AJ50</f>
        <v>790</v>
      </c>
      <c r="D55" s="48">
        <f>'[1]План 2022'!$AK50</f>
        <v>51522.58</v>
      </c>
      <c r="E55" s="48">
        <f>'[2]СВОД по МО'!$HD$56</f>
        <v>456</v>
      </c>
      <c r="F55" s="48">
        <f>'[2]СВОД по МО'!$HJ$56</f>
        <v>31082.271189999996</v>
      </c>
      <c r="G55" s="3">
        <f>'[3]План 2022'!$AJ50</f>
        <v>681</v>
      </c>
      <c r="H55" s="48">
        <f>'[3]План 2022'!$AK50</f>
        <v>47125.22</v>
      </c>
      <c r="I55" s="270">
        <f t="shared" si="2"/>
        <v>-109</v>
      </c>
      <c r="J55" s="269">
        <f t="shared" si="3"/>
        <v>-4397.3600000000006</v>
      </c>
      <c r="K55" s="8"/>
      <c r="L55" s="89"/>
      <c r="M55" s="8">
        <v>-85</v>
      </c>
      <c r="N55" s="89">
        <v>-2663.0899999999965</v>
      </c>
      <c r="O55" s="89"/>
      <c r="P55" s="89"/>
      <c r="Q55" s="8"/>
      <c r="R55" s="59"/>
      <c r="S55" s="7"/>
      <c r="T55" s="267"/>
      <c r="U55" s="267"/>
      <c r="V55" s="146"/>
    </row>
    <row r="56" spans="1:22" x14ac:dyDescent="0.25">
      <c r="A56" s="24">
        <f>'Скорая медицинская помощь'!A56</f>
        <v>42</v>
      </c>
      <c r="B56" s="30" t="str">
        <f>'Скорая медицинская помощь'!B56</f>
        <v>БМК</v>
      </c>
      <c r="C56" s="3">
        <f>'[1]План 2022'!$AJ51</f>
        <v>588</v>
      </c>
      <c r="D56" s="48">
        <f>'[1]План 2022'!$AK51</f>
        <v>115361.26000000001</v>
      </c>
      <c r="E56" s="48">
        <f>'[2]СВОД по МО'!$HD$55</f>
        <v>526</v>
      </c>
      <c r="F56" s="48">
        <f>'[2]СВОД по МО'!$HJ$55</f>
        <v>86644.613800000006</v>
      </c>
      <c r="G56" s="3">
        <f>'[3]План 2022'!$AJ51</f>
        <v>588</v>
      </c>
      <c r="H56" s="48">
        <f>'[3]План 2022'!$AK51</f>
        <v>115361.26000000001</v>
      </c>
      <c r="I56" s="270">
        <f t="shared" si="2"/>
        <v>0</v>
      </c>
      <c r="J56" s="269">
        <f t="shared" si="3"/>
        <v>0</v>
      </c>
      <c r="K56" s="8"/>
      <c r="L56" s="89"/>
      <c r="M56" s="8">
        <v>0</v>
      </c>
      <c r="N56" s="89">
        <v>0</v>
      </c>
      <c r="O56" s="89"/>
      <c r="P56" s="89"/>
      <c r="Q56" s="8"/>
      <c r="R56" s="59"/>
      <c r="S56" s="7"/>
      <c r="T56" s="267"/>
      <c r="U56" s="267"/>
      <c r="V56" s="146"/>
    </row>
    <row r="57" spans="1:22" hidden="1" x14ac:dyDescent="0.25">
      <c r="A57" s="24">
        <f>'Скорая медицинская помощь'!A57</f>
        <v>44</v>
      </c>
      <c r="B57" s="30">
        <f>'Скорая медицинская помощь'!B57</f>
        <v>0</v>
      </c>
      <c r="C57" s="3">
        <f>'[1]План 2022'!$AJ52</f>
        <v>0</v>
      </c>
      <c r="D57" s="48">
        <f>'[1]План 2022'!$AK52</f>
        <v>0</v>
      </c>
      <c r="E57" s="48"/>
      <c r="F57" s="48"/>
      <c r="G57" s="3">
        <f>'[3]План 2022'!$AJ52</f>
        <v>0</v>
      </c>
      <c r="H57" s="48">
        <f>'[3]План 2022'!$AK52</f>
        <v>0</v>
      </c>
      <c r="I57" s="270">
        <f t="shared" si="2"/>
        <v>0</v>
      </c>
      <c r="J57" s="269">
        <f t="shared" si="3"/>
        <v>0</v>
      </c>
      <c r="K57" s="8"/>
      <c r="L57" s="89"/>
      <c r="M57" s="8">
        <v>0</v>
      </c>
      <c r="N57" s="89">
        <v>0</v>
      </c>
      <c r="O57" s="89"/>
      <c r="P57" s="89"/>
      <c r="Q57" s="8"/>
      <c r="R57" s="59"/>
      <c r="S57" s="7"/>
      <c r="T57" s="267"/>
      <c r="U57" s="267"/>
      <c r="V57" s="146"/>
    </row>
    <row r="58" spans="1:22" x14ac:dyDescent="0.25">
      <c r="A58" s="24">
        <f>'Скорая медицинская помощь'!A58</f>
        <v>43</v>
      </c>
      <c r="B58" s="30" t="str">
        <f>'Скорая медицинская помощь'!B58</f>
        <v>ЭКО центр</v>
      </c>
      <c r="C58" s="3">
        <f>'[1]План 2022'!$AJ53</f>
        <v>40</v>
      </c>
      <c r="D58" s="48">
        <f>'[1]План 2022'!$AK53</f>
        <v>3386.3799999999997</v>
      </c>
      <c r="E58" s="48">
        <f>'[2]СВОД по МО'!$HD$57</f>
        <v>14</v>
      </c>
      <c r="F58" s="48">
        <f>'[2]СВОД по МО'!$HJ$57</f>
        <v>1757.57006</v>
      </c>
      <c r="G58" s="3">
        <f>'[3]План 2022'!$AJ53</f>
        <v>26</v>
      </c>
      <c r="H58" s="48">
        <f>'[3]План 2022'!$AK53</f>
        <v>2811.3799999999997</v>
      </c>
      <c r="I58" s="270">
        <f t="shared" si="2"/>
        <v>-14</v>
      </c>
      <c r="J58" s="269">
        <f t="shared" si="3"/>
        <v>-575</v>
      </c>
      <c r="K58" s="8"/>
      <c r="L58" s="89"/>
      <c r="M58" s="8">
        <v>-14</v>
      </c>
      <c r="N58" s="89">
        <v>-575</v>
      </c>
      <c r="O58" s="89"/>
      <c r="P58" s="89"/>
      <c r="Q58" s="8"/>
      <c r="R58" s="59"/>
      <c r="S58" s="7"/>
      <c r="T58" s="267"/>
      <c r="U58" s="267"/>
    </row>
    <row r="59" spans="1:22" x14ac:dyDescent="0.25">
      <c r="A59" s="24">
        <f>'Скорая медицинская помощь'!A59</f>
        <v>44</v>
      </c>
      <c r="B59" s="30" t="str">
        <f>'Скорая медицинская помощь'!B59</f>
        <v>РЖД-Медицина</v>
      </c>
      <c r="C59" s="3">
        <f>'[1]План 2022'!$AJ54</f>
        <v>0</v>
      </c>
      <c r="D59" s="48">
        <f>'[1]План 2022'!$AK54</f>
        <v>0</v>
      </c>
      <c r="E59" s="48">
        <f>'[2]СВОД по МО'!$HD$62</f>
        <v>0</v>
      </c>
      <c r="F59" s="48">
        <f>'[2]СВОД по МО'!$HJ$62</f>
        <v>0</v>
      </c>
      <c r="G59" s="3">
        <f>'[3]План 2022'!$AJ54</f>
        <v>0</v>
      </c>
      <c r="H59" s="48">
        <f>'[3]План 2022'!$AK54</f>
        <v>0</v>
      </c>
      <c r="I59" s="270">
        <f t="shared" si="2"/>
        <v>0</v>
      </c>
      <c r="J59" s="269">
        <f t="shared" si="3"/>
        <v>0</v>
      </c>
      <c r="K59" s="8"/>
      <c r="L59" s="89"/>
      <c r="M59" s="8"/>
      <c r="N59" s="89"/>
      <c r="O59" s="89"/>
      <c r="P59" s="89"/>
      <c r="Q59" s="8"/>
      <c r="R59" s="59"/>
      <c r="S59" s="7"/>
      <c r="T59" s="267"/>
      <c r="U59" s="267"/>
    </row>
    <row r="60" spans="1:22" x14ac:dyDescent="0.25">
      <c r="A60" s="24">
        <f>'Скорая медицинская помощь'!A60</f>
        <v>45</v>
      </c>
      <c r="B60" s="30" t="str">
        <f>'Скорая медицинская помощь'!B60</f>
        <v>СПИД</v>
      </c>
      <c r="C60" s="3">
        <f>'[1]План 2022'!$AJ55</f>
        <v>78</v>
      </c>
      <c r="D60" s="48">
        <f>'[1]План 2022'!$AK55</f>
        <v>69646.320000000007</v>
      </c>
      <c r="E60" s="48">
        <f>'[2]СВОД по МО'!$HD$63</f>
        <v>52</v>
      </c>
      <c r="F60" s="48">
        <f>'[2]СВОД по МО'!$HJ$63</f>
        <v>46140.977860000006</v>
      </c>
      <c r="G60" s="3">
        <f>'[3]План 2022'!$AJ55</f>
        <v>87</v>
      </c>
      <c r="H60" s="48">
        <f>'[3]План 2022'!$AK55</f>
        <v>77682.44</v>
      </c>
      <c r="I60" s="270">
        <f t="shared" si="2"/>
        <v>9</v>
      </c>
      <c r="J60" s="269">
        <f t="shared" si="3"/>
        <v>8036.1199999999953</v>
      </c>
      <c r="K60" s="8">
        <v>9</v>
      </c>
      <c r="L60" s="89">
        <v>8036.12</v>
      </c>
      <c r="M60" s="8"/>
      <c r="N60" s="89"/>
      <c r="O60" s="89"/>
      <c r="P60" s="89"/>
      <c r="Q60" s="8"/>
      <c r="R60" s="59"/>
      <c r="T60" s="267"/>
      <c r="U60" s="267"/>
    </row>
    <row r="61" spans="1:22" x14ac:dyDescent="0.25">
      <c r="A61" s="24">
        <f>'Скорая медицинская помощь'!A61</f>
        <v>46</v>
      </c>
      <c r="B61" s="30" t="str">
        <f>'Скорая медицинская помощь'!B61</f>
        <v>ООО "Жемчужина Камчатки"</v>
      </c>
      <c r="C61" s="3">
        <f>'[1]План 2022'!$AJ56</f>
        <v>323</v>
      </c>
      <c r="D61" s="48">
        <f>'[1]План 2022'!$AK56</f>
        <v>25426.2</v>
      </c>
      <c r="E61" s="48">
        <f>'[2]СВОД по МО'!$HD$61</f>
        <v>185</v>
      </c>
      <c r="F61" s="48">
        <f>'[2]СВОД по МО'!$HJ$61</f>
        <v>14118.252670000002</v>
      </c>
      <c r="G61" s="3">
        <f>'[3]План 2022'!$AJ56</f>
        <v>243</v>
      </c>
      <c r="H61" s="48">
        <f>'[3]План 2022'!$AK56</f>
        <v>18895.7</v>
      </c>
      <c r="I61" s="270">
        <f t="shared" si="2"/>
        <v>-80</v>
      </c>
      <c r="J61" s="269">
        <f t="shared" si="3"/>
        <v>-6530.5</v>
      </c>
      <c r="K61" s="8"/>
      <c r="L61" s="89"/>
      <c r="M61" s="8">
        <v>-80</v>
      </c>
      <c r="N61" s="89">
        <v>-6530.5</v>
      </c>
      <c r="O61" s="89"/>
      <c r="P61" s="89"/>
      <c r="Q61" s="8"/>
      <c r="R61" s="59"/>
      <c r="T61" s="267"/>
      <c r="U61" s="267"/>
    </row>
    <row r="62" spans="1:22" x14ac:dyDescent="0.25">
      <c r="A62" s="24">
        <f>'Скорая медицинская помощь'!A62</f>
        <v>47</v>
      </c>
      <c r="B62" s="30" t="str">
        <f>'Скорая медицинская помощь'!B62</f>
        <v>М-Лайн</v>
      </c>
      <c r="C62" s="3">
        <f>'[1]План 2022'!$AJ57</f>
        <v>0</v>
      </c>
      <c r="D62" s="48">
        <f>'[1]План 2022'!$AK57</f>
        <v>0</v>
      </c>
      <c r="E62" s="48">
        <f>'[2]СВОД по МО'!$HD$64</f>
        <v>0</v>
      </c>
      <c r="F62" s="48">
        <f>'[2]СВОД по МО'!$HJ$64</f>
        <v>0</v>
      </c>
      <c r="G62" s="3">
        <f>'[3]План 2022'!$AJ57</f>
        <v>0</v>
      </c>
      <c r="H62" s="48">
        <f>'[3]План 2022'!$AK57</f>
        <v>0</v>
      </c>
      <c r="I62" s="270">
        <f t="shared" si="2"/>
        <v>0</v>
      </c>
      <c r="J62" s="269">
        <f t="shared" si="3"/>
        <v>0</v>
      </c>
      <c r="K62" s="8"/>
      <c r="L62" s="89"/>
      <c r="M62" s="8"/>
      <c r="N62" s="89"/>
      <c r="O62" s="89"/>
      <c r="P62" s="89"/>
      <c r="Q62" s="8"/>
      <c r="R62" s="59"/>
      <c r="T62" s="267"/>
      <c r="U62" s="267"/>
    </row>
    <row r="63" spans="1:22" x14ac:dyDescent="0.25">
      <c r="A63" s="24">
        <f>'Скорая медицинская помощь'!A63</f>
        <v>48</v>
      </c>
      <c r="B63" s="30" t="str">
        <f>'Скорая медицинская помощь'!B63</f>
        <v>ИМПУЛЬС</v>
      </c>
      <c r="C63" s="3">
        <f>'[1]План 2022'!$AJ58</f>
        <v>0</v>
      </c>
      <c r="D63" s="48">
        <f>'[1]План 2022'!$AK58</f>
        <v>0</v>
      </c>
      <c r="E63" s="48">
        <f>'[2]СВОД по МО'!$HD$59</f>
        <v>0</v>
      </c>
      <c r="F63" s="48">
        <f>'[2]СВОД по МО'!$HJ$59</f>
        <v>0</v>
      </c>
      <c r="G63" s="3">
        <f>'[3]План 2022'!$AJ58</f>
        <v>0</v>
      </c>
      <c r="H63" s="48">
        <f>'[3]План 2022'!$AK58</f>
        <v>0</v>
      </c>
      <c r="I63" s="270">
        <f t="shared" si="2"/>
        <v>0</v>
      </c>
      <c r="J63" s="269">
        <f t="shared" si="3"/>
        <v>0</v>
      </c>
      <c r="K63" s="8"/>
      <c r="L63" s="89"/>
      <c r="M63" s="8"/>
      <c r="N63" s="89"/>
      <c r="O63" s="89"/>
      <c r="P63" s="89"/>
      <c r="Q63" s="8"/>
      <c r="R63" s="59"/>
      <c r="T63" s="267"/>
      <c r="U63" s="267"/>
    </row>
    <row r="64" spans="1:22" x14ac:dyDescent="0.25">
      <c r="A64" s="60">
        <f>'Скорая медицинская помощь'!A64</f>
        <v>49</v>
      </c>
      <c r="B64" s="61" t="str">
        <f>'Скорая медицинская помощь'!B64</f>
        <v>Нефросовет</v>
      </c>
      <c r="C64" s="3">
        <f>'[1]План 2022'!$AJ59</f>
        <v>0</v>
      </c>
      <c r="D64" s="48">
        <f>'[1]План 2022'!$AK59</f>
        <v>0</v>
      </c>
      <c r="E64" s="48">
        <f>'[2]СВОД по МО'!$HD$65</f>
        <v>0</v>
      </c>
      <c r="F64" s="48">
        <f>'[2]СВОД по МО'!$HJ$65</f>
        <v>0</v>
      </c>
      <c r="G64" s="3">
        <f>'[3]План 2022'!$AJ59</f>
        <v>0</v>
      </c>
      <c r="H64" s="48">
        <f>'[3]План 2022'!$AK59</f>
        <v>0</v>
      </c>
      <c r="I64" s="270">
        <f t="shared" si="2"/>
        <v>0</v>
      </c>
      <c r="J64" s="269">
        <f t="shared" si="3"/>
        <v>0</v>
      </c>
      <c r="K64" s="8"/>
      <c r="L64" s="89"/>
      <c r="M64" s="8"/>
      <c r="N64" s="89"/>
      <c r="O64" s="89"/>
      <c r="P64" s="89"/>
      <c r="Q64" s="8"/>
      <c r="R64" s="59"/>
      <c r="T64" s="267"/>
      <c r="U64" s="267"/>
    </row>
    <row r="65" spans="1:21" x14ac:dyDescent="0.25">
      <c r="A65" s="60">
        <f>'Скорая медицинская помощь'!A65</f>
        <v>50</v>
      </c>
      <c r="B65" s="61" t="str">
        <f>'Скорая медицинская помощь'!B65</f>
        <v>Тубдиспансер</v>
      </c>
      <c r="C65" s="3">
        <f>'[1]План 2022'!$AJ60</f>
        <v>0</v>
      </c>
      <c r="D65" s="48">
        <f>'[1]План 2022'!$AK60</f>
        <v>0</v>
      </c>
      <c r="E65" s="48">
        <f>'[2]СВОД по МО'!$HD$66</f>
        <v>0</v>
      </c>
      <c r="F65" s="48">
        <f>'[2]СВОД по МО'!$HJ$66</f>
        <v>0</v>
      </c>
      <c r="G65" s="3">
        <f>'[3]План 2022'!$AJ60</f>
        <v>0</v>
      </c>
      <c r="H65" s="48">
        <f>'[3]План 2022'!$AK60</f>
        <v>0</v>
      </c>
      <c r="I65" s="270">
        <f t="shared" si="2"/>
        <v>0</v>
      </c>
      <c r="J65" s="269">
        <f t="shared" si="3"/>
        <v>0</v>
      </c>
      <c r="K65" s="8"/>
      <c r="L65" s="89"/>
      <c r="M65" s="8"/>
      <c r="N65" s="89"/>
      <c r="O65" s="89"/>
      <c r="P65" s="89"/>
      <c r="Q65" s="8"/>
      <c r="R65" s="59"/>
      <c r="T65" s="267"/>
      <c r="U65" s="267"/>
    </row>
    <row r="66" spans="1:21" x14ac:dyDescent="0.25">
      <c r="A66" s="24">
        <f>'Скорая медицинская помощь'!A66</f>
        <v>51</v>
      </c>
      <c r="B66" s="61" t="str">
        <f>'Скорая медицинская помощь'!B66</f>
        <v>ООО "Юнилаб-Хабаровск"</v>
      </c>
      <c r="C66" s="3">
        <f>'[1]План 2022'!$AJ61</f>
        <v>0</v>
      </c>
      <c r="D66" s="48">
        <f>'[1]План 2022'!$AK61</f>
        <v>0</v>
      </c>
      <c r="E66" s="48">
        <f>'[2]СВОД по МО'!$HD$67</f>
        <v>0</v>
      </c>
      <c r="F66" s="48">
        <f>'[2]СВОД по МО'!$HJ$67</f>
        <v>0</v>
      </c>
      <c r="G66" s="3">
        <f>'[3]План 2022'!$AJ61</f>
        <v>0</v>
      </c>
      <c r="H66" s="48">
        <f>'[3]План 2022'!$AK61</f>
        <v>0</v>
      </c>
      <c r="I66" s="55">
        <f t="shared" ref="I66:I73" si="4">G66-C66</f>
        <v>0</v>
      </c>
      <c r="J66" s="87">
        <f t="shared" ref="J66:J73" si="5">H66-D66</f>
        <v>0</v>
      </c>
      <c r="K66" s="8"/>
      <c r="L66" s="89"/>
      <c r="M66" s="8"/>
      <c r="N66" s="89"/>
      <c r="O66" s="89"/>
      <c r="P66" s="89"/>
      <c r="Q66" s="8"/>
      <c r="R66" s="59"/>
      <c r="T66" s="267"/>
      <c r="U66" s="267"/>
    </row>
    <row r="67" spans="1:21" x14ac:dyDescent="0.25">
      <c r="A67" s="60">
        <f>'Скорая медицинская помощь'!A67</f>
        <v>52</v>
      </c>
      <c r="B67" s="61" t="str">
        <f>'Скорая медицинская помощь'!B67</f>
        <v>АО "Медицина"</v>
      </c>
      <c r="C67" s="3">
        <f>'[1]План 2022'!$AJ62</f>
        <v>40</v>
      </c>
      <c r="D67" s="48">
        <f>'[1]План 2022'!$AK62</f>
        <v>2612.91</v>
      </c>
      <c r="E67" s="48">
        <f>'[2]СВОД по МО'!$HD$68</f>
        <v>5</v>
      </c>
      <c r="F67" s="48">
        <f>'[2]СВОД по МО'!$HJ$68</f>
        <v>203.86236000000002</v>
      </c>
      <c r="G67" s="3">
        <f>'[3]План 2022'!$AJ62</f>
        <v>28</v>
      </c>
      <c r="H67" s="48">
        <f>'[3]План 2022'!$AK62</f>
        <v>1809.4099999999999</v>
      </c>
      <c r="I67" s="55">
        <f t="shared" si="4"/>
        <v>-12</v>
      </c>
      <c r="J67" s="87">
        <f t="shared" si="5"/>
        <v>-803.5</v>
      </c>
      <c r="K67" s="8"/>
      <c r="L67" s="89"/>
      <c r="M67" s="8">
        <v>-12</v>
      </c>
      <c r="N67" s="89">
        <v>-803.5</v>
      </c>
      <c r="O67" s="89"/>
      <c r="P67" s="89"/>
      <c r="Q67" s="8"/>
      <c r="R67" s="59"/>
      <c r="T67" s="267"/>
      <c r="U67" s="267"/>
    </row>
    <row r="68" spans="1:21" x14ac:dyDescent="0.25">
      <c r="A68" s="60">
        <f>'Скорая медицинская помощь'!A68</f>
        <v>53</v>
      </c>
      <c r="B68" s="61" t="str">
        <f>'Скорая медицинская помощь'!B68</f>
        <v>ООО "НПФ "Хеликс"</v>
      </c>
      <c r="C68" s="3">
        <f>'[1]План 2022'!$AJ63</f>
        <v>0</v>
      </c>
      <c r="D68" s="48">
        <f>'[1]План 2022'!$AK63</f>
        <v>0</v>
      </c>
      <c r="E68" s="48">
        <f>'[2]СВОД по МО'!$HD$71</f>
        <v>0</v>
      </c>
      <c r="F68" s="48">
        <f>'[2]СВОД по МО'!$HJ$71</f>
        <v>0</v>
      </c>
      <c r="G68" s="3">
        <f>'[3]План 2022'!$AJ63</f>
        <v>0</v>
      </c>
      <c r="H68" s="48">
        <f>'[3]План 2022'!$AK63</f>
        <v>0</v>
      </c>
      <c r="I68" s="55">
        <f t="shared" si="4"/>
        <v>0</v>
      </c>
      <c r="J68" s="87">
        <f t="shared" si="5"/>
        <v>0</v>
      </c>
      <c r="K68" s="8"/>
      <c r="L68" s="89"/>
      <c r="M68" s="8">
        <v>0</v>
      </c>
      <c r="N68" s="89">
        <v>0</v>
      </c>
      <c r="O68" s="89"/>
      <c r="P68" s="89"/>
      <c r="Q68" s="8"/>
      <c r="R68" s="59"/>
      <c r="T68" s="267"/>
      <c r="U68" s="267"/>
    </row>
    <row r="69" spans="1:21" x14ac:dyDescent="0.25">
      <c r="A69" s="24">
        <f>'Скорая медицинская помощь'!A69</f>
        <v>54</v>
      </c>
      <c r="B69" s="61" t="str">
        <f>'Скорая медицинская помощь'!B69</f>
        <v>ФГБОУ ВО Амурская ГМА Минздрава России</v>
      </c>
      <c r="C69" s="3">
        <f>'[1]План 2022'!$AJ64</f>
        <v>0</v>
      </c>
      <c r="D69" s="48">
        <f>'[1]План 2022'!$AK64</f>
        <v>0</v>
      </c>
      <c r="E69" s="48">
        <f>'[2]СВОД по МО'!$HD$73</f>
        <v>0</v>
      </c>
      <c r="F69" s="48">
        <f>'[2]СВОД по МО'!$HJ$73</f>
        <v>0</v>
      </c>
      <c r="G69" s="3">
        <f>'[3]План 2022'!$AJ64</f>
        <v>0</v>
      </c>
      <c r="H69" s="48">
        <f>'[3]План 2022'!$AK64</f>
        <v>0</v>
      </c>
      <c r="I69" s="55">
        <f t="shared" si="4"/>
        <v>0</v>
      </c>
      <c r="J69" s="87">
        <f t="shared" si="5"/>
        <v>0</v>
      </c>
      <c r="K69" s="8"/>
      <c r="L69" s="89"/>
      <c r="M69" s="8">
        <v>0</v>
      </c>
      <c r="N69" s="89">
        <v>0</v>
      </c>
      <c r="O69" s="89"/>
      <c r="P69" s="89"/>
      <c r="Q69" s="8"/>
      <c r="R69" s="59"/>
      <c r="T69" s="267"/>
      <c r="U69" s="267"/>
    </row>
    <row r="70" spans="1:21" x14ac:dyDescent="0.25">
      <c r="A70" s="60">
        <f>'Скорая медицинская помощь'!A70</f>
        <v>55</v>
      </c>
      <c r="B70" s="61" t="str">
        <f>'Скорая медицинская помощь'!B70</f>
        <v>ООО "Виталаб"</v>
      </c>
      <c r="C70" s="3">
        <f>'[1]План 2022'!$AJ65</f>
        <v>0</v>
      </c>
      <c r="D70" s="48">
        <f>'[1]План 2022'!$AK65</f>
        <v>0</v>
      </c>
      <c r="E70" s="48">
        <f>'[2]СВОД по МО'!$HD$72</f>
        <v>0</v>
      </c>
      <c r="F70" s="48">
        <f>'[2]СВОД по МО'!$HJ$72</f>
        <v>0</v>
      </c>
      <c r="G70" s="3">
        <f>'[3]План 2022'!$AJ65</f>
        <v>0</v>
      </c>
      <c r="H70" s="48">
        <f>'[3]План 2022'!$AK65</f>
        <v>0</v>
      </c>
      <c r="I70" s="55">
        <f t="shared" si="4"/>
        <v>0</v>
      </c>
      <c r="J70" s="87">
        <f t="shared" si="5"/>
        <v>0</v>
      </c>
      <c r="K70" s="8"/>
      <c r="L70" s="89"/>
      <c r="M70" s="8">
        <v>0</v>
      </c>
      <c r="N70" s="89">
        <v>0</v>
      </c>
      <c r="O70" s="89"/>
      <c r="P70" s="89"/>
      <c r="Q70" s="8"/>
      <c r="R70" s="59"/>
      <c r="T70" s="267"/>
      <c r="U70" s="267"/>
    </row>
    <row r="71" spans="1:21" x14ac:dyDescent="0.25">
      <c r="A71" s="60">
        <f>'Скорая медицинская помощь'!A71</f>
        <v>56</v>
      </c>
      <c r="B71" s="61" t="str">
        <f>'Скорая медицинская помощь'!B71</f>
        <v>ООО "Эн Джи Си Владивосток"</v>
      </c>
      <c r="C71" s="3">
        <f>'[1]План 2022'!$AJ66</f>
        <v>20</v>
      </c>
      <c r="D71" s="48">
        <f>'[1]План 2022'!$AK66</f>
        <v>2668.95</v>
      </c>
      <c r="E71" s="48">
        <f>'[2]СВОД по МО'!$HD$69</f>
        <v>0</v>
      </c>
      <c r="F71" s="48">
        <f>'[2]СВОД по МО'!$HJ$69</f>
        <v>0</v>
      </c>
      <c r="G71" s="3">
        <f>'[3]План 2022'!$AJ66</f>
        <v>20</v>
      </c>
      <c r="H71" s="48">
        <f>'[3]План 2022'!$AK66</f>
        <v>2668.95</v>
      </c>
      <c r="I71" s="55">
        <f t="shared" si="4"/>
        <v>0</v>
      </c>
      <c r="J71" s="87">
        <f t="shared" si="5"/>
        <v>0</v>
      </c>
      <c r="K71" s="8"/>
      <c r="L71" s="89"/>
      <c r="M71" s="8">
        <v>-15</v>
      </c>
      <c r="N71" s="89">
        <v>-2001.71</v>
      </c>
      <c r="O71" s="89"/>
      <c r="P71" s="89"/>
      <c r="Q71" s="8"/>
      <c r="R71" s="59"/>
      <c r="T71" s="267"/>
      <c r="U71" s="267"/>
    </row>
    <row r="72" spans="1:21" x14ac:dyDescent="0.25">
      <c r="A72" s="24">
        <f>'Скорая медицинская помощь'!A72</f>
        <v>57</v>
      </c>
      <c r="B72" s="61" t="str">
        <f>'Скорая медицинская помощь'!B72</f>
        <v>ООО "Хабаровский центр хирургии глаза"</v>
      </c>
      <c r="C72" s="3">
        <f>'[1]План 2022'!$AJ67</f>
        <v>150</v>
      </c>
      <c r="D72" s="48">
        <f>'[1]План 2022'!$AK67</f>
        <v>4056.57</v>
      </c>
      <c r="E72" s="48">
        <f>'[2]СВОД по МО'!$HD$70</f>
        <v>25</v>
      </c>
      <c r="F72" s="48">
        <f>'[2]СВОД по МО'!$HJ$70</f>
        <v>1379.72965</v>
      </c>
      <c r="G72" s="3">
        <f>'[3]План 2022'!$AJ67</f>
        <v>125</v>
      </c>
      <c r="H72" s="48">
        <f>'[3]План 2022'!$AK67</f>
        <v>2900.27</v>
      </c>
      <c r="I72" s="55">
        <f t="shared" si="4"/>
        <v>-25</v>
      </c>
      <c r="J72" s="269">
        <f t="shared" si="5"/>
        <v>-1156.3000000000002</v>
      </c>
      <c r="K72" s="8"/>
      <c r="L72" s="89"/>
      <c r="M72" s="8">
        <v>-53</v>
      </c>
      <c r="N72" s="89">
        <v>-1433.3200000000002</v>
      </c>
      <c r="O72" s="89"/>
      <c r="P72" s="89"/>
      <c r="Q72" s="8"/>
      <c r="R72" s="59"/>
      <c r="T72" s="267"/>
      <c r="U72" s="267"/>
    </row>
    <row r="73" spans="1:21" x14ac:dyDescent="0.25">
      <c r="A73" s="60">
        <f>'Скорая медицинская помощь'!A73</f>
        <v>58</v>
      </c>
      <c r="B73" s="61" t="str">
        <f>'Скорая медицинская помощь'!B73</f>
        <v>ОБУЗ "КО НКЦ им. Г.Е. Островерхова"</v>
      </c>
      <c r="C73" s="3">
        <f>'[1]План 2022'!$AJ68</f>
        <v>0</v>
      </c>
      <c r="D73" s="48">
        <f>'[1]План 2022'!$AK68</f>
        <v>0</v>
      </c>
      <c r="E73" s="48">
        <f>'[2]СВОД по МО'!$HD$74</f>
        <v>0</v>
      </c>
      <c r="F73" s="48">
        <f>'[2]СВОД по МО'!$HJ$74</f>
        <v>0</v>
      </c>
      <c r="G73" s="3">
        <f>'[3]План 2022'!$AJ68</f>
        <v>0</v>
      </c>
      <c r="H73" s="48">
        <f>'[3]План 2022'!$AK68</f>
        <v>0</v>
      </c>
      <c r="I73" s="55">
        <f t="shared" si="4"/>
        <v>0</v>
      </c>
      <c r="J73" s="87">
        <f t="shared" si="5"/>
        <v>0</v>
      </c>
      <c r="K73" s="8"/>
      <c r="L73" s="89"/>
      <c r="M73" s="8"/>
      <c r="N73" s="89"/>
      <c r="O73" s="89"/>
      <c r="P73" s="89"/>
      <c r="Q73" s="8"/>
      <c r="R73" s="59"/>
      <c r="T73" s="267"/>
      <c r="U73" s="267"/>
    </row>
    <row r="74" spans="1:21" x14ac:dyDescent="0.25">
      <c r="A74" s="64"/>
      <c r="B74" s="65" t="s">
        <v>6</v>
      </c>
      <c r="C74" s="66">
        <f>SUM(C14:C73)</f>
        <v>19561</v>
      </c>
      <c r="D74" s="67">
        <f>SUM(D14:D73)</f>
        <v>1555382.16</v>
      </c>
      <c r="E74" s="67">
        <f>SUM(E14:E73)</f>
        <v>13720</v>
      </c>
      <c r="F74" s="67">
        <f>SUM(F14:F73)</f>
        <v>1206928.7879400002</v>
      </c>
      <c r="G74" s="68">
        <f t="shared" ref="G74:R74" si="6">SUM(G14:G73)</f>
        <v>19322</v>
      </c>
      <c r="H74" s="69">
        <f t="shared" si="6"/>
        <v>1555382.1599999997</v>
      </c>
      <c r="I74" s="70">
        <f t="shared" si="6"/>
        <v>-239</v>
      </c>
      <c r="J74" s="88">
        <f t="shared" si="6"/>
        <v>-5.5479176808148623E-11</v>
      </c>
      <c r="K74" s="71">
        <f t="shared" si="6"/>
        <v>304</v>
      </c>
      <c r="L74" s="90">
        <f t="shared" si="6"/>
        <v>40406.660000000003</v>
      </c>
      <c r="M74" s="71">
        <f t="shared" si="6"/>
        <v>-572</v>
      </c>
      <c r="N74" s="90">
        <f t="shared" si="6"/>
        <v>-42277.119999999988</v>
      </c>
      <c r="O74" s="90"/>
      <c r="P74" s="90"/>
      <c r="Q74" s="71">
        <f t="shared" si="6"/>
        <v>0</v>
      </c>
      <c r="R74" s="187">
        <f t="shared" si="6"/>
        <v>0</v>
      </c>
    </row>
    <row r="75" spans="1:21" x14ac:dyDescent="0.25">
      <c r="L75" s="146"/>
      <c r="N75" s="146"/>
      <c r="O75" s="146"/>
      <c r="P75" s="146"/>
    </row>
    <row r="76" spans="1:21" ht="15" customHeight="1" x14ac:dyDescent="0.25">
      <c r="A76" s="306" t="s">
        <v>18</v>
      </c>
      <c r="B76" s="307"/>
      <c r="C76" s="73">
        <f>[1]СВОД!$F$45</f>
        <v>20543</v>
      </c>
      <c r="D76" s="176">
        <f>[1]СВОД!$G$45</f>
        <v>1590382.16</v>
      </c>
      <c r="E76" s="176"/>
      <c r="F76" s="176"/>
      <c r="G76" s="73">
        <f>[3]СВОД!$F$45</f>
        <v>20543</v>
      </c>
      <c r="H76" s="176">
        <f>[3]СВОД!$G$45+[3]СВОД!$K$45</f>
        <v>1590382.16</v>
      </c>
      <c r="I76" s="73">
        <f t="shared" ref="I76:J81" si="7">G76-C76</f>
        <v>0</v>
      </c>
      <c r="J76" s="179">
        <f t="shared" si="7"/>
        <v>0</v>
      </c>
      <c r="Q76" s="146"/>
    </row>
    <row r="77" spans="1:21" ht="15" customHeight="1" x14ac:dyDescent="0.25">
      <c r="A77" s="233" t="s">
        <v>106</v>
      </c>
      <c r="B77" s="234"/>
      <c r="C77" s="232"/>
      <c r="D77" s="235">
        <f>[1]СВОД!$K$45</f>
        <v>0</v>
      </c>
      <c r="E77" s="235"/>
      <c r="F77" s="235"/>
      <c r="G77" s="232"/>
      <c r="H77" s="235">
        <f>[3]СВОД!$K$45</f>
        <v>0</v>
      </c>
      <c r="I77" s="232">
        <f t="shared" ref="I77" si="8">G77-C77</f>
        <v>0</v>
      </c>
      <c r="J77" s="236">
        <f t="shared" ref="J77" si="9">H77-D77</f>
        <v>0</v>
      </c>
      <c r="Q77" s="146"/>
    </row>
    <row r="78" spans="1:21" ht="15" customHeight="1" x14ac:dyDescent="0.25">
      <c r="A78" s="277" t="s">
        <v>8</v>
      </c>
      <c r="B78" s="278"/>
      <c r="C78" s="74">
        <f>[1]СВОД!$I$45</f>
        <v>982</v>
      </c>
      <c r="D78" s="74">
        <f>[1]СВОД!$H$45</f>
        <v>35000</v>
      </c>
      <c r="E78" s="74"/>
      <c r="F78" s="74"/>
      <c r="G78" s="74">
        <f>[3]СВОД!$I$45</f>
        <v>1221</v>
      </c>
      <c r="H78" s="74">
        <f>[3]СВОД!$H$45</f>
        <v>35000</v>
      </c>
      <c r="I78" s="74">
        <f t="shared" si="7"/>
        <v>239</v>
      </c>
      <c r="J78" s="12">
        <f t="shared" si="7"/>
        <v>0</v>
      </c>
    </row>
    <row r="79" spans="1:21" ht="48.75" customHeight="1" x14ac:dyDescent="0.25">
      <c r="A79" s="277" t="s">
        <v>9</v>
      </c>
      <c r="B79" s="278"/>
      <c r="C79" s="74">
        <f>C76-C78</f>
        <v>19561</v>
      </c>
      <c r="D79" s="74">
        <f>D76-D78</f>
        <v>1555382.16</v>
      </c>
      <c r="E79" s="74"/>
      <c r="F79" s="74"/>
      <c r="G79" s="74">
        <f>G76-G78</f>
        <v>19322</v>
      </c>
      <c r="H79" s="74">
        <f>H76-H78</f>
        <v>1555382.16</v>
      </c>
      <c r="I79" s="74">
        <f t="shared" si="7"/>
        <v>-239</v>
      </c>
      <c r="J79" s="12">
        <f t="shared" si="7"/>
        <v>0</v>
      </c>
    </row>
    <row r="80" spans="1:21" ht="42.75" customHeight="1" x14ac:dyDescent="0.25">
      <c r="A80" s="279" t="s">
        <v>10</v>
      </c>
      <c r="B80" s="280"/>
      <c r="C80" s="75"/>
      <c r="D80" s="75"/>
      <c r="E80" s="75"/>
      <c r="F80" s="75"/>
      <c r="G80" s="75"/>
      <c r="H80" s="75"/>
      <c r="I80" s="75">
        <f t="shared" si="7"/>
        <v>0</v>
      </c>
      <c r="J80" s="14">
        <f t="shared" si="7"/>
        <v>0</v>
      </c>
    </row>
    <row r="81" spans="1:10" ht="15" customHeight="1" x14ac:dyDescent="0.25">
      <c r="A81" s="281" t="s">
        <v>11</v>
      </c>
      <c r="B81" s="282"/>
      <c r="C81" s="76">
        <f>C79+C80</f>
        <v>19561</v>
      </c>
      <c r="D81" s="76">
        <f>D79+D80</f>
        <v>1555382.16</v>
      </c>
      <c r="E81" s="76"/>
      <c r="F81" s="76"/>
      <c r="G81" s="76">
        <f>G79+G80</f>
        <v>19322</v>
      </c>
      <c r="H81" s="76">
        <f>H79+H80</f>
        <v>1555382.16</v>
      </c>
      <c r="I81" s="76">
        <f>G81-C81</f>
        <v>-239</v>
      </c>
      <c r="J81" s="16">
        <f t="shared" si="7"/>
        <v>0</v>
      </c>
    </row>
    <row r="82" spans="1:10" x14ac:dyDescent="0.25">
      <c r="E82" s="146">
        <f>E74-'[2]СВОД по МО'!$HD$80</f>
        <v>0</v>
      </c>
      <c r="F82" s="146">
        <f>F74-'[2]СВОД по МО'!$HJ$80</f>
        <v>0</v>
      </c>
    </row>
    <row r="84" spans="1:10" ht="13.5" customHeight="1" x14ac:dyDescent="0.25"/>
  </sheetData>
  <autoFilter ref="A13:V74" xr:uid="{D7A29706-01CF-4B23-95E2-1ED4A7523BE1}"/>
  <mergeCells count="16">
    <mergeCell ref="I12:J12"/>
    <mergeCell ref="C8:R11"/>
    <mergeCell ref="C12:D12"/>
    <mergeCell ref="A76:B76"/>
    <mergeCell ref="A78:B78"/>
    <mergeCell ref="K12:L12"/>
    <mergeCell ref="M12:N12"/>
    <mergeCell ref="Q12:R12"/>
    <mergeCell ref="O12:P12"/>
    <mergeCell ref="A81:B81"/>
    <mergeCell ref="A8:A12"/>
    <mergeCell ref="B8:B12"/>
    <mergeCell ref="G12:H12"/>
    <mergeCell ref="A79:B79"/>
    <mergeCell ref="A80:B80"/>
    <mergeCell ref="E12:F12"/>
  </mergeCells>
  <pageMargins left="0.7" right="0.7" top="0.75" bottom="0.75" header="0.3" footer="0.3"/>
  <pageSetup paperSize="9" scale="3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35"/>
  </sheetPr>
  <dimension ref="A1:AN81"/>
  <sheetViews>
    <sheetView view="pageBreakPreview" topLeftCell="A13" zoomScale="80" zoomScaleNormal="100" zoomScaleSheetLayoutView="80" workbookViewId="0">
      <selection activeCell="J60" sqref="J60"/>
    </sheetView>
  </sheetViews>
  <sheetFormatPr defaultColWidth="9.140625" defaultRowHeight="15" x14ac:dyDescent="0.25"/>
  <cols>
    <col min="1" max="1" width="5.140625" style="97" customWidth="1"/>
    <col min="2" max="2" width="25.7109375" style="97" customWidth="1"/>
    <col min="3" max="36" width="16.140625" style="97" customWidth="1"/>
    <col min="37" max="37" width="13.85546875" style="97" customWidth="1"/>
    <col min="38" max="38" width="11.28515625" style="97" customWidth="1"/>
    <col min="39" max="39" width="7.140625" style="97" customWidth="1"/>
    <col min="40" max="16384" width="9.140625" style="97"/>
  </cols>
  <sheetData>
    <row r="1" spans="1:40" x14ac:dyDescent="0.25">
      <c r="V1" s="96" t="s">
        <v>27</v>
      </c>
      <c r="Z1" s="96"/>
      <c r="AL1" s="96" t="s">
        <v>27</v>
      </c>
    </row>
    <row r="2" spans="1:40" ht="12.75" customHeight="1" x14ac:dyDescent="0.25">
      <c r="V2" s="96" t="s">
        <v>28</v>
      </c>
      <c r="Z2" s="96"/>
      <c r="AL2" s="96" t="s">
        <v>28</v>
      </c>
    </row>
    <row r="3" spans="1:40" x14ac:dyDescent="0.25">
      <c r="V3" s="96" t="s">
        <v>29</v>
      </c>
      <c r="Z3" s="96"/>
      <c r="AL3" s="96" t="s">
        <v>29</v>
      </c>
    </row>
    <row r="4" spans="1:40" x14ac:dyDescent="0.25">
      <c r="V4" s="96" t="str">
        <f>'Скорая медицинская помощь'!$P$4</f>
        <v>страхованию от 29.11.2022 года № 8/2022</v>
      </c>
      <c r="Z4" s="96"/>
      <c r="AL4" s="96" t="str">
        <f>'Скорая медицинская помощь'!$P$4</f>
        <v>страхованию от 29.11.2022 года № 8/2022</v>
      </c>
    </row>
    <row r="6" spans="1:40" ht="20.25" x14ac:dyDescent="0.3">
      <c r="B6" s="98"/>
      <c r="C6" s="380" t="s">
        <v>46</v>
      </c>
      <c r="D6" s="380"/>
      <c r="E6" s="380"/>
      <c r="F6" s="380"/>
      <c r="G6" s="380"/>
      <c r="H6" s="380"/>
      <c r="I6" s="380"/>
      <c r="J6" s="380"/>
      <c r="K6" s="380"/>
      <c r="L6" s="380"/>
      <c r="M6" s="380"/>
      <c r="N6" s="380"/>
      <c r="O6" s="380"/>
      <c r="P6" s="380"/>
      <c r="Q6" s="380"/>
      <c r="R6" s="380"/>
      <c r="S6" s="380"/>
      <c r="T6" s="380"/>
      <c r="U6" s="380"/>
      <c r="V6" s="380"/>
      <c r="W6" s="380"/>
      <c r="X6" s="380"/>
      <c r="Y6" s="380"/>
      <c r="Z6" s="380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9"/>
    </row>
    <row r="7" spans="1:40" ht="12.6" customHeight="1" x14ac:dyDescent="0.25"/>
    <row r="8" spans="1:40" ht="12.75" customHeight="1" x14ac:dyDescent="0.25">
      <c r="A8" s="389" t="s">
        <v>0</v>
      </c>
      <c r="B8" s="392" t="s">
        <v>1</v>
      </c>
      <c r="C8" s="395" t="s">
        <v>30</v>
      </c>
      <c r="D8" s="378"/>
      <c r="E8" s="378"/>
      <c r="F8" s="379"/>
      <c r="G8" s="377" t="s">
        <v>2</v>
      </c>
      <c r="H8" s="378"/>
      <c r="I8" s="378"/>
      <c r="J8" s="378"/>
      <c r="K8" s="378"/>
      <c r="L8" s="378"/>
      <c r="M8" s="378"/>
      <c r="N8" s="378"/>
      <c r="O8" s="378"/>
      <c r="P8" s="378"/>
      <c r="Q8" s="378"/>
      <c r="R8" s="378"/>
      <c r="S8" s="378"/>
      <c r="T8" s="378"/>
      <c r="U8" s="378"/>
      <c r="V8" s="378"/>
      <c r="W8" s="378"/>
      <c r="X8" s="378"/>
      <c r="Y8" s="378"/>
      <c r="Z8" s="379"/>
      <c r="AA8" s="377" t="s">
        <v>31</v>
      </c>
      <c r="AB8" s="378"/>
      <c r="AC8" s="378"/>
      <c r="AD8" s="379"/>
      <c r="AE8" s="377" t="s">
        <v>32</v>
      </c>
      <c r="AF8" s="378"/>
      <c r="AG8" s="378"/>
      <c r="AH8" s="379"/>
      <c r="AI8" s="367" t="s">
        <v>33</v>
      </c>
      <c r="AJ8" s="367"/>
      <c r="AK8" s="367"/>
      <c r="AL8" s="367"/>
      <c r="AM8" s="100"/>
    </row>
    <row r="9" spans="1:40" ht="13.5" customHeight="1" x14ac:dyDescent="0.25">
      <c r="A9" s="390"/>
      <c r="B9" s="393"/>
      <c r="C9" s="396"/>
      <c r="D9" s="372"/>
      <c r="E9" s="372"/>
      <c r="F9" s="373"/>
      <c r="G9" s="368" t="s">
        <v>34</v>
      </c>
      <c r="H9" s="369"/>
      <c r="I9" s="369"/>
      <c r="J9" s="370"/>
      <c r="K9" s="368" t="s">
        <v>35</v>
      </c>
      <c r="L9" s="369"/>
      <c r="M9" s="369"/>
      <c r="N9" s="370"/>
      <c r="O9" s="368" t="s">
        <v>36</v>
      </c>
      <c r="P9" s="369"/>
      <c r="Q9" s="369"/>
      <c r="R9" s="370"/>
      <c r="S9" s="368" t="s">
        <v>37</v>
      </c>
      <c r="T9" s="369"/>
      <c r="U9" s="369"/>
      <c r="V9" s="370"/>
      <c r="W9" s="371" t="s">
        <v>38</v>
      </c>
      <c r="X9" s="372"/>
      <c r="Y9" s="372"/>
      <c r="Z9" s="373"/>
      <c r="AA9" s="371"/>
      <c r="AB9" s="372"/>
      <c r="AC9" s="372"/>
      <c r="AD9" s="373"/>
      <c r="AE9" s="371" t="s">
        <v>39</v>
      </c>
      <c r="AF9" s="372"/>
      <c r="AG9" s="372"/>
      <c r="AH9" s="373"/>
      <c r="AI9" s="368" t="s">
        <v>40</v>
      </c>
      <c r="AJ9" s="369"/>
      <c r="AK9" s="369"/>
      <c r="AL9" s="370"/>
      <c r="AM9" s="100"/>
    </row>
    <row r="10" spans="1:40" ht="12" customHeight="1" x14ac:dyDescent="0.25">
      <c r="A10" s="390"/>
      <c r="B10" s="393"/>
      <c r="C10" s="396"/>
      <c r="D10" s="372"/>
      <c r="E10" s="372"/>
      <c r="F10" s="373"/>
      <c r="G10" s="371"/>
      <c r="H10" s="372"/>
      <c r="I10" s="372"/>
      <c r="J10" s="373"/>
      <c r="K10" s="371"/>
      <c r="L10" s="372"/>
      <c r="M10" s="372"/>
      <c r="N10" s="373"/>
      <c r="O10" s="371"/>
      <c r="P10" s="372"/>
      <c r="Q10" s="372"/>
      <c r="R10" s="373"/>
      <c r="S10" s="371"/>
      <c r="T10" s="372"/>
      <c r="U10" s="372"/>
      <c r="V10" s="373"/>
      <c r="W10" s="371"/>
      <c r="X10" s="372"/>
      <c r="Y10" s="372"/>
      <c r="Z10" s="373"/>
      <c r="AA10" s="371"/>
      <c r="AB10" s="372"/>
      <c r="AC10" s="372"/>
      <c r="AD10" s="373"/>
      <c r="AE10" s="371"/>
      <c r="AF10" s="372"/>
      <c r="AG10" s="372"/>
      <c r="AH10" s="373"/>
      <c r="AI10" s="371"/>
      <c r="AJ10" s="372"/>
      <c r="AK10" s="372"/>
      <c r="AL10" s="373"/>
      <c r="AM10" s="100"/>
    </row>
    <row r="11" spans="1:40" ht="18.75" customHeight="1" x14ac:dyDescent="0.25">
      <c r="A11" s="390"/>
      <c r="B11" s="393"/>
      <c r="C11" s="397"/>
      <c r="D11" s="375"/>
      <c r="E11" s="375"/>
      <c r="F11" s="376"/>
      <c r="G11" s="374"/>
      <c r="H11" s="375"/>
      <c r="I11" s="375"/>
      <c r="J11" s="376"/>
      <c r="K11" s="374"/>
      <c r="L11" s="375"/>
      <c r="M11" s="375"/>
      <c r="N11" s="376"/>
      <c r="O11" s="374"/>
      <c r="P11" s="375"/>
      <c r="Q11" s="375"/>
      <c r="R11" s="376"/>
      <c r="S11" s="374"/>
      <c r="T11" s="375"/>
      <c r="U11" s="375"/>
      <c r="V11" s="376"/>
      <c r="W11" s="374"/>
      <c r="X11" s="375"/>
      <c r="Y11" s="375"/>
      <c r="Z11" s="376"/>
      <c r="AA11" s="374"/>
      <c r="AB11" s="375"/>
      <c r="AC11" s="375"/>
      <c r="AD11" s="376"/>
      <c r="AE11" s="374"/>
      <c r="AF11" s="375"/>
      <c r="AG11" s="375"/>
      <c r="AH11" s="376"/>
      <c r="AI11" s="374"/>
      <c r="AJ11" s="375"/>
      <c r="AK11" s="375"/>
      <c r="AL11" s="376"/>
      <c r="AM11" s="100"/>
    </row>
    <row r="12" spans="1:40" s="105" customFormat="1" ht="108" customHeight="1" x14ac:dyDescent="0.25">
      <c r="A12" s="391"/>
      <c r="B12" s="394"/>
      <c r="C12" s="101" t="str">
        <f>Поликлиника!$C$12</f>
        <v>Утвержденное плановое задание в соответствии с заседанием Комиссии 6/2022</v>
      </c>
      <c r="D12" s="102" t="str">
        <f>Поликлиника!$G$12</f>
        <v>Проект планового задания для заседания Комиссии 8/2022</v>
      </c>
      <c r="E12" s="103" t="s">
        <v>3</v>
      </c>
      <c r="F12" s="102" t="s">
        <v>41</v>
      </c>
      <c r="G12" s="101" t="str">
        <f>Поликлиника!$C$12</f>
        <v>Утвержденное плановое задание в соответствии с заседанием Комиссии 6/2022</v>
      </c>
      <c r="H12" s="102" t="str">
        <f>Поликлиника!$G$12</f>
        <v>Проект планового задания для заседания Комиссии 8/2022</v>
      </c>
      <c r="I12" s="103" t="s">
        <v>4</v>
      </c>
      <c r="J12" s="102" t="s">
        <v>41</v>
      </c>
      <c r="K12" s="102" t="str">
        <f>C12</f>
        <v>Утвержденное плановое задание в соответствии с заседанием Комиссии 6/2022</v>
      </c>
      <c r="L12" s="102" t="str">
        <f>D12</f>
        <v>Проект планового задания для заседания Комиссии 8/2022</v>
      </c>
      <c r="M12" s="103" t="s">
        <v>4</v>
      </c>
      <c r="N12" s="102" t="s">
        <v>41</v>
      </c>
      <c r="O12" s="102" t="str">
        <f>G12</f>
        <v>Утвержденное плановое задание в соответствии с заседанием Комиссии 6/2022</v>
      </c>
      <c r="P12" s="102" t="str">
        <f>H12</f>
        <v>Проект планового задания для заседания Комиссии 8/2022</v>
      </c>
      <c r="Q12" s="103" t="s">
        <v>4</v>
      </c>
      <c r="R12" s="102" t="s">
        <v>41</v>
      </c>
      <c r="S12" s="102" t="str">
        <f>O12</f>
        <v>Утвержденное плановое задание в соответствии с заседанием Комиссии 6/2022</v>
      </c>
      <c r="T12" s="102" t="str">
        <f>P12</f>
        <v>Проект планового задания для заседания Комиссии 8/2022</v>
      </c>
      <c r="U12" s="103" t="s">
        <v>4</v>
      </c>
      <c r="V12" s="102" t="s">
        <v>41</v>
      </c>
      <c r="W12" s="102" t="str">
        <f>S12</f>
        <v>Утвержденное плановое задание в соответствии с заседанием Комиссии 6/2022</v>
      </c>
      <c r="X12" s="102" t="str">
        <f>T12</f>
        <v>Проект планового задания для заседания Комиссии 8/2022</v>
      </c>
      <c r="Y12" s="103" t="s">
        <v>4</v>
      </c>
      <c r="Z12" s="102" t="s">
        <v>41</v>
      </c>
      <c r="AA12" s="102" t="str">
        <f>W12</f>
        <v>Утвержденное плановое задание в соответствии с заседанием Комиссии 6/2022</v>
      </c>
      <c r="AB12" s="102" t="str">
        <f>X12</f>
        <v>Проект планового задания для заседания Комиссии 8/2022</v>
      </c>
      <c r="AC12" s="103" t="s">
        <v>4</v>
      </c>
      <c r="AD12" s="102" t="s">
        <v>41</v>
      </c>
      <c r="AE12" s="102" t="str">
        <f>AA12</f>
        <v>Утвержденное плановое задание в соответствии с заседанием Комиссии 6/2022</v>
      </c>
      <c r="AF12" s="102" t="str">
        <f>AB12</f>
        <v>Проект планового задания для заседания Комиссии 8/2022</v>
      </c>
      <c r="AG12" s="103" t="s">
        <v>4</v>
      </c>
      <c r="AH12" s="102" t="s">
        <v>41</v>
      </c>
      <c r="AI12" s="102" t="str">
        <f>AA12</f>
        <v>Утвержденное плановое задание в соответствии с заседанием Комиссии 6/2022</v>
      </c>
      <c r="AJ12" s="102" t="str">
        <f>AB12</f>
        <v>Проект планового задания для заседания Комиссии 8/2022</v>
      </c>
      <c r="AK12" s="103" t="s">
        <v>4</v>
      </c>
      <c r="AL12" s="102" t="s">
        <v>41</v>
      </c>
      <c r="AM12" s="104"/>
    </row>
    <row r="13" spans="1:40" x14ac:dyDescent="0.25">
      <c r="A13" s="106">
        <f>'Скорая медицинская помощь'!A14</f>
        <v>1</v>
      </c>
      <c r="B13" s="107" t="str">
        <f>'Скорая медицинская помощь'!B14</f>
        <v>ККБ Лукашевского</v>
      </c>
      <c r="C13" s="108">
        <f>'Скорая медицинская помощь'!C14</f>
        <v>0</v>
      </c>
      <c r="D13" s="109">
        <f>'Скорая медицинская помощь'!G14</f>
        <v>0</v>
      </c>
      <c r="E13" s="110">
        <f>D13-C13</f>
        <v>0</v>
      </c>
      <c r="F13" s="111">
        <f>'Скорая медицинская помощь'!K14</f>
        <v>0</v>
      </c>
      <c r="G13" s="109">
        <f>Поликлиника!C14</f>
        <v>0</v>
      </c>
      <c r="H13" s="109">
        <f>Поликлиника!G14</f>
        <v>0</v>
      </c>
      <c r="I13" s="110">
        <f>H13-G13</f>
        <v>0</v>
      </c>
      <c r="J13" s="109">
        <f>Поликлиника!L14</f>
        <v>0</v>
      </c>
      <c r="K13" s="109">
        <f>Поликлиника!R14</f>
        <v>11618</v>
      </c>
      <c r="L13" s="109">
        <f>Поликлиника!Z14</f>
        <v>11118</v>
      </c>
      <c r="M13" s="110">
        <f>L13-K13</f>
        <v>-500</v>
      </c>
      <c r="N13" s="109">
        <f>Поликлиника!AH14</f>
        <v>0</v>
      </c>
      <c r="O13" s="111">
        <f>Поликлиника!AT14</f>
        <v>8380</v>
      </c>
      <c r="P13" s="111">
        <f>Поликлиника!AX14</f>
        <v>8605</v>
      </c>
      <c r="Q13" s="110">
        <f>P13-O13</f>
        <v>225</v>
      </c>
      <c r="R13" s="111">
        <f>Поликлиника!BB14</f>
        <v>225</v>
      </c>
      <c r="S13" s="109">
        <f>Поликлиника!BJ14</f>
        <v>2500</v>
      </c>
      <c r="T13" s="109">
        <f>Поликлиника!BN14</f>
        <v>2500</v>
      </c>
      <c r="U13" s="110">
        <f>T13-S13</f>
        <v>0</v>
      </c>
      <c r="V13" s="109">
        <f>Поликлиника!BR14</f>
        <v>0</v>
      </c>
      <c r="W13" s="111">
        <f>Поликлиника!BZ14</f>
        <v>6241</v>
      </c>
      <c r="X13" s="111">
        <f>Поликлиника!CD14</f>
        <v>6907</v>
      </c>
      <c r="Y13" s="110">
        <f>X13-W13</f>
        <v>666</v>
      </c>
      <c r="Z13" s="109">
        <f>Поликлиника!CH14</f>
        <v>-24657</v>
      </c>
      <c r="AA13" s="112">
        <f>'Круглосуточный стационар'!C14</f>
        <v>11374</v>
      </c>
      <c r="AB13" s="112">
        <f>'Круглосуточный стационар'!G14</f>
        <v>11799</v>
      </c>
      <c r="AC13" s="110">
        <f>AB13-AA13</f>
        <v>425</v>
      </c>
      <c r="AD13" s="112">
        <f>'Круглосуточный стационар'!K14</f>
        <v>425</v>
      </c>
      <c r="AE13" s="112">
        <f>'Круглосуточный стационар'!S14</f>
        <v>337</v>
      </c>
      <c r="AF13" s="112">
        <f>'Круглосуточный стационар'!W14</f>
        <v>337</v>
      </c>
      <c r="AG13" s="110">
        <f>AF13-AE13</f>
        <v>0</v>
      </c>
      <c r="AH13" s="112">
        <f>'Круглосуточный стационар'!AA14</f>
        <v>0</v>
      </c>
      <c r="AI13" s="109">
        <f>'Дневной стационар'!C14</f>
        <v>1281</v>
      </c>
      <c r="AJ13" s="109">
        <f>'Дневной стационар'!G14</f>
        <v>1281</v>
      </c>
      <c r="AK13" s="110">
        <f>AJ13-AI13</f>
        <v>0</v>
      </c>
      <c r="AL13" s="113">
        <f>'Дневной стационар'!K14</f>
        <v>0</v>
      </c>
      <c r="AM13" s="114"/>
      <c r="AN13" s="115"/>
    </row>
    <row r="14" spans="1:40" x14ac:dyDescent="0.25">
      <c r="A14" s="106">
        <f>'Скорая медицинская помощь'!A15</f>
        <v>2</v>
      </c>
      <c r="B14" s="116" t="str">
        <f>'Скорая медицинская помощь'!B15</f>
        <v>ККДБ</v>
      </c>
      <c r="C14" s="108">
        <f>'Скорая медицинская помощь'!C15</f>
        <v>0</v>
      </c>
      <c r="D14" s="109">
        <f>'Скорая медицинская помощь'!G15</f>
        <v>0</v>
      </c>
      <c r="E14" s="110">
        <f t="shared" ref="E14:E63" si="0">D14-C14</f>
        <v>0</v>
      </c>
      <c r="F14" s="111">
        <f>'Скорая медицинская помощь'!K15</f>
        <v>0</v>
      </c>
      <c r="G14" s="109">
        <f>Поликлиника!C15</f>
        <v>0</v>
      </c>
      <c r="H14" s="109">
        <f>Поликлиника!G15</f>
        <v>0</v>
      </c>
      <c r="I14" s="110">
        <f t="shared" ref="I14:I63" si="1">H14-G14</f>
        <v>0</v>
      </c>
      <c r="J14" s="109">
        <f>Поликлиника!L15</f>
        <v>0</v>
      </c>
      <c r="K14" s="109">
        <f>Поликлиника!R15</f>
        <v>6900</v>
      </c>
      <c r="L14" s="109">
        <f>Поликлиника!Z15</f>
        <v>6630</v>
      </c>
      <c r="M14" s="110">
        <f t="shared" ref="M14:M63" si="2">L14-K14</f>
        <v>-270</v>
      </c>
      <c r="N14" s="109">
        <f>Поликлиника!AH15</f>
        <v>0</v>
      </c>
      <c r="O14" s="111">
        <f>Поликлиника!AT15</f>
        <v>4000</v>
      </c>
      <c r="P14" s="111">
        <f>Поликлиника!AX15</f>
        <v>4000</v>
      </c>
      <c r="Q14" s="110">
        <f t="shared" ref="Q14:Q63" si="3">P14-O14</f>
        <v>0</v>
      </c>
      <c r="R14" s="111">
        <f>Поликлиника!BB15</f>
        <v>0</v>
      </c>
      <c r="S14" s="109">
        <f>Поликлиника!BJ15</f>
        <v>2368</v>
      </c>
      <c r="T14" s="109">
        <f>Поликлиника!BN15</f>
        <v>2368</v>
      </c>
      <c r="U14" s="110">
        <f t="shared" ref="U14:U63" si="4">T14-S14</f>
        <v>0</v>
      </c>
      <c r="V14" s="109">
        <f>Поликлиника!BR15</f>
        <v>0</v>
      </c>
      <c r="W14" s="111">
        <f>Поликлиника!BZ15</f>
        <v>2328</v>
      </c>
      <c r="X14" s="111">
        <f>Поликлиника!CD15</f>
        <v>2417</v>
      </c>
      <c r="Y14" s="110">
        <f t="shared" ref="Y14:Y63" si="5">X14-W14</f>
        <v>89</v>
      </c>
      <c r="Z14" s="109">
        <f>Поликлиника!CH15</f>
        <v>1262</v>
      </c>
      <c r="AA14" s="112">
        <f>'Круглосуточный стационар'!C15</f>
        <v>3699</v>
      </c>
      <c r="AB14" s="112">
        <f>'Круглосуточный стационар'!G15</f>
        <v>3899</v>
      </c>
      <c r="AC14" s="110">
        <f t="shared" ref="AC14:AC63" si="6">AB14-AA14</f>
        <v>200</v>
      </c>
      <c r="AD14" s="112">
        <f>'Круглосуточный стационар'!K15</f>
        <v>200</v>
      </c>
      <c r="AE14" s="112">
        <f>'Круглосуточный стационар'!S15</f>
        <v>41</v>
      </c>
      <c r="AF14" s="112">
        <f>'Круглосуточный стационар'!W15</f>
        <v>20</v>
      </c>
      <c r="AG14" s="110">
        <f t="shared" ref="AG14:AG63" si="7">AF14-AE14</f>
        <v>-21</v>
      </c>
      <c r="AH14" s="112">
        <f>'Круглосуточный стационар'!AA15</f>
        <v>-20</v>
      </c>
      <c r="AI14" s="109">
        <f>'Дневной стационар'!C15</f>
        <v>962</v>
      </c>
      <c r="AJ14" s="109">
        <f>'Дневной стационар'!G15</f>
        <v>962</v>
      </c>
      <c r="AK14" s="110">
        <f t="shared" ref="AK14:AK63" si="8">AJ14-AI14</f>
        <v>0</v>
      </c>
      <c r="AL14" s="113">
        <f>'Дневной стационар'!K15</f>
        <v>0</v>
      </c>
      <c r="AM14" s="114"/>
      <c r="AN14" s="115"/>
    </row>
    <row r="15" spans="1:40" x14ac:dyDescent="0.25">
      <c r="A15" s="106">
        <f>'Скорая медицинская помощь'!A16</f>
        <v>3</v>
      </c>
      <c r="B15" s="116" t="str">
        <f>'Скорая медицинская помощь'!B16</f>
        <v>ККОД</v>
      </c>
      <c r="C15" s="108">
        <f>'Скорая медицинская помощь'!C16</f>
        <v>0</v>
      </c>
      <c r="D15" s="109">
        <f>'Скорая медицинская помощь'!G16</f>
        <v>0</v>
      </c>
      <c r="E15" s="110">
        <f t="shared" si="0"/>
        <v>0</v>
      </c>
      <c r="F15" s="111">
        <f>'Скорая медицинская помощь'!K16</f>
        <v>0</v>
      </c>
      <c r="G15" s="109">
        <f>Поликлиника!C16</f>
        <v>0</v>
      </c>
      <c r="H15" s="109">
        <f>Поликлиника!G16</f>
        <v>0</v>
      </c>
      <c r="I15" s="110">
        <f t="shared" si="1"/>
        <v>0</v>
      </c>
      <c r="J15" s="109">
        <f>Поликлиника!L16</f>
        <v>0</v>
      </c>
      <c r="K15" s="109">
        <f>Поликлиника!R16</f>
        <v>14229</v>
      </c>
      <c r="L15" s="109">
        <f>Поликлиника!Z16</f>
        <v>13575</v>
      </c>
      <c r="M15" s="110">
        <f t="shared" si="2"/>
        <v>-654</v>
      </c>
      <c r="N15" s="109">
        <f>Поликлиника!AH16</f>
        <v>-654</v>
      </c>
      <c r="O15" s="111">
        <f>Поликлиника!AT16</f>
        <v>0</v>
      </c>
      <c r="P15" s="111">
        <f>Поликлиника!AX16</f>
        <v>0</v>
      </c>
      <c r="Q15" s="110">
        <f t="shared" si="3"/>
        <v>0</v>
      </c>
      <c r="R15" s="111">
        <f>Поликлиника!BB16</f>
        <v>0</v>
      </c>
      <c r="S15" s="109">
        <f>Поликлиника!BJ16</f>
        <v>7630</v>
      </c>
      <c r="T15" s="109">
        <f>Поликлиника!BN16</f>
        <v>7588</v>
      </c>
      <c r="U15" s="110">
        <f t="shared" si="4"/>
        <v>-42</v>
      </c>
      <c r="V15" s="109">
        <f>Поликлиника!BR16</f>
        <v>-363</v>
      </c>
      <c r="W15" s="111">
        <f>Поликлиника!BZ16</f>
        <v>47283</v>
      </c>
      <c r="X15" s="111">
        <f>Поликлиника!CD16</f>
        <v>49110</v>
      </c>
      <c r="Y15" s="110">
        <f t="shared" si="5"/>
        <v>1827</v>
      </c>
      <c r="Z15" s="109">
        <f>Поликлиника!CH16</f>
        <v>5576</v>
      </c>
      <c r="AA15" s="112">
        <f>'Круглосуточный стационар'!C16</f>
        <v>3220</v>
      </c>
      <c r="AB15" s="112">
        <f>'Круглосуточный стационар'!G16</f>
        <v>3428</v>
      </c>
      <c r="AC15" s="110">
        <f t="shared" si="6"/>
        <v>208</v>
      </c>
      <c r="AD15" s="112">
        <f>'Круглосуточный стационар'!K16</f>
        <v>225</v>
      </c>
      <c r="AE15" s="112">
        <f>'Круглосуточный стационар'!S16</f>
        <v>120</v>
      </c>
      <c r="AF15" s="112">
        <f>'Круглосуточный стационар'!W16</f>
        <v>125</v>
      </c>
      <c r="AG15" s="110">
        <f t="shared" si="7"/>
        <v>5</v>
      </c>
      <c r="AH15" s="112">
        <f>'Круглосуточный стационар'!AA16</f>
        <v>5</v>
      </c>
      <c r="AI15" s="109">
        <f>'Дневной стационар'!C16</f>
        <v>2494</v>
      </c>
      <c r="AJ15" s="109">
        <f>'Дневной стационар'!G16</f>
        <v>2744</v>
      </c>
      <c r="AK15" s="110">
        <f t="shared" si="8"/>
        <v>250</v>
      </c>
      <c r="AL15" s="113">
        <f>'Дневной стационар'!K16</f>
        <v>250</v>
      </c>
      <c r="AM15" s="114"/>
      <c r="AN15" s="115"/>
    </row>
    <row r="16" spans="1:40" x14ac:dyDescent="0.25">
      <c r="A16" s="106">
        <f>'Скорая медицинская помощь'!A17</f>
        <v>4</v>
      </c>
      <c r="B16" s="116" t="str">
        <f>'Скорая медицинская помощь'!B17</f>
        <v>КККВД</v>
      </c>
      <c r="C16" s="108">
        <f>'Скорая медицинская помощь'!C17</f>
        <v>0</v>
      </c>
      <c r="D16" s="109">
        <f>'Скорая медицинская помощь'!G17</f>
        <v>0</v>
      </c>
      <c r="E16" s="110">
        <f t="shared" si="0"/>
        <v>0</v>
      </c>
      <c r="F16" s="111">
        <f>'Скорая медицинская помощь'!K17</f>
        <v>0</v>
      </c>
      <c r="G16" s="109">
        <f>Поликлиника!C17</f>
        <v>0</v>
      </c>
      <c r="H16" s="109">
        <f>Поликлиника!G17</f>
        <v>0</v>
      </c>
      <c r="I16" s="110">
        <f t="shared" si="1"/>
        <v>0</v>
      </c>
      <c r="J16" s="109">
        <f>Поликлиника!L17</f>
        <v>0</v>
      </c>
      <c r="K16" s="109">
        <f>Поликлиника!R17</f>
        <v>2900</v>
      </c>
      <c r="L16" s="109">
        <f>Поликлиника!Z17</f>
        <v>2900</v>
      </c>
      <c r="M16" s="110">
        <f t="shared" si="2"/>
        <v>0</v>
      </c>
      <c r="N16" s="109">
        <f>Поликлиника!AH17</f>
        <v>0</v>
      </c>
      <c r="O16" s="111">
        <f>Поликлиника!AT17</f>
        <v>0</v>
      </c>
      <c r="P16" s="111">
        <f>Поликлиника!AX17</f>
        <v>0</v>
      </c>
      <c r="Q16" s="110">
        <f t="shared" si="3"/>
        <v>0</v>
      </c>
      <c r="R16" s="111">
        <f>Поликлиника!BB17</f>
        <v>0</v>
      </c>
      <c r="S16" s="109">
        <f>Поликлиника!BJ17</f>
        <v>9500</v>
      </c>
      <c r="T16" s="109">
        <f>Поликлиника!BN17</f>
        <v>9500</v>
      </c>
      <c r="U16" s="110">
        <f t="shared" si="4"/>
        <v>0</v>
      </c>
      <c r="V16" s="109">
        <f>Поликлиника!BR17</f>
        <v>0</v>
      </c>
      <c r="W16" s="111">
        <f>Поликлиника!BZ17</f>
        <v>0</v>
      </c>
      <c r="X16" s="111">
        <f>Поликлиника!CD17</f>
        <v>0</v>
      </c>
      <c r="Y16" s="110">
        <f t="shared" si="5"/>
        <v>0</v>
      </c>
      <c r="Z16" s="109">
        <f>Поликлиника!CH17</f>
        <v>0</v>
      </c>
      <c r="AA16" s="112">
        <f>'Круглосуточный стационар'!C17</f>
        <v>413</v>
      </c>
      <c r="AB16" s="112">
        <f>'Круглосуточный стационар'!G17</f>
        <v>466</v>
      </c>
      <c r="AC16" s="110">
        <f t="shared" si="6"/>
        <v>53</v>
      </c>
      <c r="AD16" s="112">
        <f>'Круглосуточный стационар'!K17</f>
        <v>0</v>
      </c>
      <c r="AE16" s="112">
        <f>'Круглосуточный стационар'!S17</f>
        <v>0</v>
      </c>
      <c r="AF16" s="112">
        <f>'Круглосуточный стационар'!W17</f>
        <v>0</v>
      </c>
      <c r="AG16" s="110">
        <f t="shared" si="7"/>
        <v>0</v>
      </c>
      <c r="AH16" s="112">
        <f>'Круглосуточный стационар'!AA17</f>
        <v>0</v>
      </c>
      <c r="AI16" s="109">
        <f>'Дневной стационар'!C17</f>
        <v>515</v>
      </c>
      <c r="AJ16" s="109">
        <f>'Дневной стационар'!G17</f>
        <v>553</v>
      </c>
      <c r="AK16" s="110">
        <f t="shared" si="8"/>
        <v>38</v>
      </c>
      <c r="AL16" s="113">
        <f>'Дневной стационар'!K17</f>
        <v>38</v>
      </c>
      <c r="AM16" s="114"/>
      <c r="AN16" s="115"/>
    </row>
    <row r="17" spans="1:40" x14ac:dyDescent="0.25">
      <c r="A17" s="106">
        <f>'Скорая медицинская помощь'!A18</f>
        <v>5</v>
      </c>
      <c r="B17" s="116" t="str">
        <f>'Скорая медицинская помощь'!B18</f>
        <v>Краев.стоматология</v>
      </c>
      <c r="C17" s="108">
        <f>'Скорая медицинская помощь'!C18</f>
        <v>0</v>
      </c>
      <c r="D17" s="109">
        <f>'Скорая медицинская помощь'!G18</f>
        <v>0</v>
      </c>
      <c r="E17" s="110">
        <f t="shared" si="0"/>
        <v>0</v>
      </c>
      <c r="F17" s="111">
        <f>'Скорая медицинская помощь'!K18</f>
        <v>0</v>
      </c>
      <c r="G17" s="109">
        <f>Поликлиника!C18</f>
        <v>0</v>
      </c>
      <c r="H17" s="109">
        <f>Поликлиника!G18</f>
        <v>0</v>
      </c>
      <c r="I17" s="110">
        <f t="shared" si="1"/>
        <v>0</v>
      </c>
      <c r="J17" s="109">
        <f>Поликлиника!L18</f>
        <v>0</v>
      </c>
      <c r="K17" s="109">
        <f>Поликлиника!R18</f>
        <v>50</v>
      </c>
      <c r="L17" s="109">
        <f>Поликлиника!Z18</f>
        <v>50</v>
      </c>
      <c r="M17" s="110">
        <f t="shared" si="2"/>
        <v>0</v>
      </c>
      <c r="N17" s="109">
        <f>Поликлиника!AH18</f>
        <v>0</v>
      </c>
      <c r="O17" s="111">
        <f>Поликлиника!AT18</f>
        <v>0</v>
      </c>
      <c r="P17" s="111">
        <f>Поликлиника!AX18</f>
        <v>0</v>
      </c>
      <c r="Q17" s="110">
        <f t="shared" si="3"/>
        <v>0</v>
      </c>
      <c r="R17" s="111">
        <f>Поликлиника!BB18</f>
        <v>0</v>
      </c>
      <c r="S17" s="109">
        <f>Поликлиника!BJ18</f>
        <v>12950</v>
      </c>
      <c r="T17" s="109">
        <f>Поликлиника!BN18</f>
        <v>12950</v>
      </c>
      <c r="U17" s="110">
        <f t="shared" si="4"/>
        <v>0</v>
      </c>
      <c r="V17" s="109">
        <f>Поликлиника!BR18</f>
        <v>0</v>
      </c>
      <c r="W17" s="111">
        <f>Поликлиника!BZ18</f>
        <v>0</v>
      </c>
      <c r="X17" s="111">
        <f>Поликлиника!CD18</f>
        <v>0</v>
      </c>
      <c r="Y17" s="110">
        <f t="shared" si="5"/>
        <v>0</v>
      </c>
      <c r="Z17" s="109">
        <f>Поликлиника!CH18</f>
        <v>0</v>
      </c>
      <c r="AA17" s="112">
        <f>'Круглосуточный стационар'!C18</f>
        <v>0</v>
      </c>
      <c r="AB17" s="112">
        <f>'Круглосуточный стационар'!G18</f>
        <v>0</v>
      </c>
      <c r="AC17" s="110">
        <f t="shared" si="6"/>
        <v>0</v>
      </c>
      <c r="AD17" s="112">
        <f>'Круглосуточный стационар'!K18</f>
        <v>0</v>
      </c>
      <c r="AE17" s="112">
        <f>'Круглосуточный стационар'!S18</f>
        <v>0</v>
      </c>
      <c r="AF17" s="112">
        <f>'Круглосуточный стационар'!W18</f>
        <v>0</v>
      </c>
      <c r="AG17" s="110">
        <f t="shared" si="7"/>
        <v>0</v>
      </c>
      <c r="AH17" s="112">
        <f>'Круглосуточный стационар'!AA18</f>
        <v>0</v>
      </c>
      <c r="AI17" s="109">
        <f>'Дневной стационар'!C18</f>
        <v>0</v>
      </c>
      <c r="AJ17" s="109">
        <f>'Дневной стационар'!G18</f>
        <v>0</v>
      </c>
      <c r="AK17" s="110">
        <f t="shared" si="8"/>
        <v>0</v>
      </c>
      <c r="AL17" s="113">
        <f>'Дневной стационар'!K18</f>
        <v>0</v>
      </c>
      <c r="AM17" s="114"/>
      <c r="AN17" s="115"/>
    </row>
    <row r="18" spans="1:40" x14ac:dyDescent="0.25">
      <c r="A18" s="106">
        <f>'Скорая медицинская помощь'!A19</f>
        <v>6</v>
      </c>
      <c r="B18" s="116" t="str">
        <f>'Скорая медицинская помощь'!B19</f>
        <v>ГДИБ</v>
      </c>
      <c r="C18" s="108">
        <f>'Скорая медицинская помощь'!C19</f>
        <v>0</v>
      </c>
      <c r="D18" s="109">
        <f>'Скорая медицинская помощь'!G19</f>
        <v>0</v>
      </c>
      <c r="E18" s="110">
        <f t="shared" si="0"/>
        <v>0</v>
      </c>
      <c r="F18" s="111">
        <f>'Скорая медицинская помощь'!K19</f>
        <v>0</v>
      </c>
      <c r="G18" s="109">
        <f>Поликлиника!C19</f>
        <v>0</v>
      </c>
      <c r="H18" s="109">
        <f>Поликлиника!G19</f>
        <v>0</v>
      </c>
      <c r="I18" s="110">
        <f t="shared" si="1"/>
        <v>0</v>
      </c>
      <c r="J18" s="109">
        <f>Поликлиника!L19</f>
        <v>0</v>
      </c>
      <c r="K18" s="109">
        <f>Поликлиника!R19</f>
        <v>0</v>
      </c>
      <c r="L18" s="109">
        <f>Поликлиника!Z19</f>
        <v>0</v>
      </c>
      <c r="M18" s="110">
        <f t="shared" si="2"/>
        <v>0</v>
      </c>
      <c r="N18" s="109">
        <f>Поликлиника!AH19</f>
        <v>0</v>
      </c>
      <c r="O18" s="111">
        <f>Поликлиника!AT19</f>
        <v>1200</v>
      </c>
      <c r="P18" s="111">
        <f>Поликлиника!AX19</f>
        <v>874</v>
      </c>
      <c r="Q18" s="110">
        <f t="shared" si="3"/>
        <v>-326</v>
      </c>
      <c r="R18" s="111">
        <f>Поликлиника!BB19</f>
        <v>-326</v>
      </c>
      <c r="S18" s="109">
        <f>Поликлиника!BJ19</f>
        <v>0</v>
      </c>
      <c r="T18" s="109">
        <f>Поликлиника!BN19</f>
        <v>0</v>
      </c>
      <c r="U18" s="110">
        <f t="shared" si="4"/>
        <v>0</v>
      </c>
      <c r="V18" s="109">
        <f>Поликлиника!BR19</f>
        <v>0</v>
      </c>
      <c r="W18" s="111">
        <f>Поликлиника!BZ19</f>
        <v>92235</v>
      </c>
      <c r="X18" s="111">
        <f>Поликлиника!CD19</f>
        <v>93061</v>
      </c>
      <c r="Y18" s="110">
        <f t="shared" si="5"/>
        <v>826</v>
      </c>
      <c r="Z18" s="109">
        <f>Поликлиника!CH19</f>
        <v>0</v>
      </c>
      <c r="AA18" s="112">
        <f>'Круглосуточный стационар'!C19</f>
        <v>1692</v>
      </c>
      <c r="AB18" s="112">
        <f>'Круглосуточный стационар'!G19</f>
        <v>1882</v>
      </c>
      <c r="AC18" s="110">
        <f t="shared" si="6"/>
        <v>190</v>
      </c>
      <c r="AD18" s="112">
        <f>'Круглосуточный стационар'!K19</f>
        <v>190</v>
      </c>
      <c r="AE18" s="112">
        <f>'Круглосуточный стационар'!S19</f>
        <v>0</v>
      </c>
      <c r="AF18" s="112">
        <f>'Круглосуточный стационар'!W19</f>
        <v>0</v>
      </c>
      <c r="AG18" s="110">
        <f t="shared" si="7"/>
        <v>0</v>
      </c>
      <c r="AH18" s="112">
        <f>'Круглосуточный стационар'!AA19</f>
        <v>0</v>
      </c>
      <c r="AI18" s="109">
        <f>'Дневной стационар'!C19</f>
        <v>45</v>
      </c>
      <c r="AJ18" s="109">
        <f>'Дневной стационар'!G19</f>
        <v>45</v>
      </c>
      <c r="AK18" s="110">
        <f t="shared" si="8"/>
        <v>0</v>
      </c>
      <c r="AL18" s="112">
        <f>'Дневной стационар'!K19</f>
        <v>0</v>
      </c>
      <c r="AM18" s="114"/>
      <c r="AN18" s="115"/>
    </row>
    <row r="19" spans="1:40" x14ac:dyDescent="0.25">
      <c r="A19" s="106">
        <f>'Скорая медицинская помощь'!A20</f>
        <v>7</v>
      </c>
      <c r="B19" s="116" t="str">
        <f>'Скорая медицинская помощь'!B20</f>
        <v>КККД</v>
      </c>
      <c r="C19" s="108">
        <f>'Скорая медицинская помощь'!C20</f>
        <v>0</v>
      </c>
      <c r="D19" s="109">
        <f>'Скорая медицинская помощь'!G20</f>
        <v>0</v>
      </c>
      <c r="E19" s="110">
        <f t="shared" si="0"/>
        <v>0</v>
      </c>
      <c r="F19" s="111">
        <f>'Скорая медицинская помощь'!K20</f>
        <v>0</v>
      </c>
      <c r="G19" s="109">
        <f>Поликлиника!C20</f>
        <v>2571</v>
      </c>
      <c r="H19" s="109">
        <f>Поликлиника!G20</f>
        <v>2835</v>
      </c>
      <c r="I19" s="110">
        <f t="shared" si="1"/>
        <v>264</v>
      </c>
      <c r="J19" s="109">
        <f>Поликлиника!L20</f>
        <v>0</v>
      </c>
      <c r="K19" s="109">
        <f>Поликлиника!R20</f>
        <v>30490</v>
      </c>
      <c r="L19" s="109">
        <f>Поликлиника!Z20</f>
        <v>24368</v>
      </c>
      <c r="M19" s="110">
        <f t="shared" si="2"/>
        <v>-6122</v>
      </c>
      <c r="N19" s="109">
        <f>Поликлиника!AH20</f>
        <v>0</v>
      </c>
      <c r="O19" s="111">
        <f>Поликлиника!AT20</f>
        <v>2000</v>
      </c>
      <c r="P19" s="111">
        <f>Поликлиника!AX20</f>
        <v>1675</v>
      </c>
      <c r="Q19" s="110">
        <f t="shared" si="3"/>
        <v>-325</v>
      </c>
      <c r="R19" s="111">
        <f>Поликлиника!BB20</f>
        <v>0</v>
      </c>
      <c r="S19" s="109">
        <f>Поликлиника!BJ20</f>
        <v>17900</v>
      </c>
      <c r="T19" s="109">
        <f>Поликлиника!BN20</f>
        <v>17900</v>
      </c>
      <c r="U19" s="110">
        <f t="shared" si="4"/>
        <v>0</v>
      </c>
      <c r="V19" s="109">
        <f>Поликлиника!BR20</f>
        <v>0</v>
      </c>
      <c r="W19" s="111">
        <f>Поликлиника!BZ20</f>
        <v>3000</v>
      </c>
      <c r="X19" s="111">
        <f>Поликлиника!CD20</f>
        <v>3000</v>
      </c>
      <c r="Y19" s="110">
        <f t="shared" si="5"/>
        <v>0</v>
      </c>
      <c r="Z19" s="109">
        <f>Поликлиника!CH20</f>
        <v>0</v>
      </c>
      <c r="AA19" s="112">
        <f>'Круглосуточный стационар'!C20</f>
        <v>0</v>
      </c>
      <c r="AB19" s="112">
        <f>'Круглосуточный стационар'!G20</f>
        <v>0</v>
      </c>
      <c r="AC19" s="110">
        <f t="shared" si="6"/>
        <v>0</v>
      </c>
      <c r="AD19" s="112">
        <f>'Круглосуточный стационар'!K20</f>
        <v>0</v>
      </c>
      <c r="AE19" s="112">
        <f>'Круглосуточный стационар'!S20</f>
        <v>0</v>
      </c>
      <c r="AF19" s="112">
        <f>'Круглосуточный стационар'!W20</f>
        <v>0</v>
      </c>
      <c r="AG19" s="110">
        <f t="shared" si="7"/>
        <v>0</v>
      </c>
      <c r="AH19" s="112">
        <f>'Круглосуточный стационар'!AA20</f>
        <v>0</v>
      </c>
      <c r="AI19" s="109">
        <f>'Дневной стационар'!C20</f>
        <v>957</v>
      </c>
      <c r="AJ19" s="109">
        <f>'Дневной стационар'!G20</f>
        <v>957</v>
      </c>
      <c r="AK19" s="110">
        <f t="shared" si="8"/>
        <v>0</v>
      </c>
      <c r="AL19" s="113">
        <f>'Дневной стационар'!K20</f>
        <v>40</v>
      </c>
      <c r="AM19" s="114"/>
      <c r="AN19" s="115"/>
    </row>
    <row r="20" spans="1:40" x14ac:dyDescent="0.25">
      <c r="A20" s="106">
        <f>'Скорая медицинская помощь'!A21</f>
        <v>8</v>
      </c>
      <c r="B20" s="116" t="str">
        <f>'Скорая медицинская помощь'!B21</f>
        <v>ГБ № 1</v>
      </c>
      <c r="C20" s="108">
        <f>'Скорая медицинская помощь'!C21</f>
        <v>0</v>
      </c>
      <c r="D20" s="109">
        <f>'Скорая медицинская помощь'!G21</f>
        <v>0</v>
      </c>
      <c r="E20" s="110">
        <f t="shared" si="0"/>
        <v>0</v>
      </c>
      <c r="F20" s="111">
        <f>'Скорая медицинская помощь'!K21</f>
        <v>0</v>
      </c>
      <c r="G20" s="109">
        <f>Поликлиника!C21</f>
        <v>6240</v>
      </c>
      <c r="H20" s="109">
        <f>Поликлиника!G21</f>
        <v>6521</v>
      </c>
      <c r="I20" s="110">
        <f t="shared" si="1"/>
        <v>281</v>
      </c>
      <c r="J20" s="109">
        <f>Поликлиника!L21</f>
        <v>0</v>
      </c>
      <c r="K20" s="109">
        <f>Поликлиника!R21</f>
        <v>34500</v>
      </c>
      <c r="L20" s="109">
        <f>Поликлиника!Z21</f>
        <v>28230</v>
      </c>
      <c r="M20" s="110">
        <f t="shared" si="2"/>
        <v>-6270</v>
      </c>
      <c r="N20" s="109">
        <f>Поликлиника!AH21</f>
        <v>0</v>
      </c>
      <c r="O20" s="111">
        <f>Поликлиника!AT21</f>
        <v>2900</v>
      </c>
      <c r="P20" s="111">
        <f>Поликлиника!AX21</f>
        <v>2900</v>
      </c>
      <c r="Q20" s="110">
        <f t="shared" si="3"/>
        <v>0</v>
      </c>
      <c r="R20" s="111">
        <f>Поликлиника!BB21</f>
        <v>0</v>
      </c>
      <c r="S20" s="109">
        <f>Поликлиника!BJ21</f>
        <v>29175</v>
      </c>
      <c r="T20" s="109">
        <f>Поликлиника!BN21</f>
        <v>29175</v>
      </c>
      <c r="U20" s="110">
        <f t="shared" si="4"/>
        <v>0</v>
      </c>
      <c r="V20" s="109">
        <f>Поликлиника!BR21</f>
        <v>0</v>
      </c>
      <c r="W20" s="111">
        <f>Поликлиника!BZ21</f>
        <v>1423</v>
      </c>
      <c r="X20" s="111">
        <f>Поликлиника!CD21</f>
        <v>1423</v>
      </c>
      <c r="Y20" s="110">
        <f t="shared" si="5"/>
        <v>0</v>
      </c>
      <c r="Z20" s="109">
        <f>Поликлиника!CH21</f>
        <v>0</v>
      </c>
      <c r="AA20" s="112">
        <f>'Круглосуточный стационар'!C21</f>
        <v>2641</v>
      </c>
      <c r="AB20" s="112">
        <f>'Круглосуточный стационар'!G21</f>
        <v>2641</v>
      </c>
      <c r="AC20" s="110">
        <f t="shared" si="6"/>
        <v>0</v>
      </c>
      <c r="AD20" s="112">
        <f>'Круглосуточный стационар'!K21</f>
        <v>0</v>
      </c>
      <c r="AE20" s="112">
        <f>'Круглосуточный стационар'!S21</f>
        <v>0</v>
      </c>
      <c r="AF20" s="112">
        <f>'Круглосуточный стационар'!W21</f>
        <v>0</v>
      </c>
      <c r="AG20" s="110">
        <f t="shared" si="7"/>
        <v>0</v>
      </c>
      <c r="AH20" s="112">
        <f>'Круглосуточный стационар'!AA21</f>
        <v>0</v>
      </c>
      <c r="AI20" s="109">
        <f>'Дневной стационар'!C21</f>
        <v>200</v>
      </c>
      <c r="AJ20" s="109">
        <f>'Дневной стационар'!G21</f>
        <v>200</v>
      </c>
      <c r="AK20" s="110">
        <f t="shared" si="8"/>
        <v>0</v>
      </c>
      <c r="AL20" s="113">
        <f>'Дневной стационар'!K21</f>
        <v>0</v>
      </c>
      <c r="AM20" s="114"/>
      <c r="AN20" s="115"/>
    </row>
    <row r="21" spans="1:40" x14ac:dyDescent="0.25">
      <c r="A21" s="106">
        <f>'Скорая медицинская помощь'!A22</f>
        <v>9</v>
      </c>
      <c r="B21" s="116" t="str">
        <f>'Скорая медицинская помощь'!B22</f>
        <v>ГБ № 2</v>
      </c>
      <c r="C21" s="108">
        <f>'Скорая медицинская помощь'!C22</f>
        <v>0</v>
      </c>
      <c r="D21" s="109">
        <f>'Скорая медицинская помощь'!G22</f>
        <v>0</v>
      </c>
      <c r="E21" s="110">
        <f t="shared" si="0"/>
        <v>0</v>
      </c>
      <c r="F21" s="111">
        <f>'Скорая медицинская помощь'!K22</f>
        <v>0</v>
      </c>
      <c r="G21" s="109">
        <f>Поликлиника!C22</f>
        <v>10447</v>
      </c>
      <c r="H21" s="109">
        <f>Поликлиника!G22</f>
        <v>10231</v>
      </c>
      <c r="I21" s="110">
        <f t="shared" si="1"/>
        <v>-216</v>
      </c>
      <c r="J21" s="109">
        <f>Поликлиника!L22</f>
        <v>0</v>
      </c>
      <c r="K21" s="109">
        <f>Поликлиника!R22</f>
        <v>43500</v>
      </c>
      <c r="L21" s="109">
        <f>Поликлиника!Z22</f>
        <v>46477</v>
      </c>
      <c r="M21" s="110">
        <f t="shared" si="2"/>
        <v>2977</v>
      </c>
      <c r="N21" s="109">
        <f>Поликлиника!AH22</f>
        <v>0</v>
      </c>
      <c r="O21" s="111">
        <f>Поликлиника!AT22</f>
        <v>2150</v>
      </c>
      <c r="P21" s="111">
        <f>Поликлиника!AX22</f>
        <v>2150</v>
      </c>
      <c r="Q21" s="110">
        <f t="shared" si="3"/>
        <v>0</v>
      </c>
      <c r="R21" s="111">
        <f>Поликлиника!BB22</f>
        <v>0</v>
      </c>
      <c r="S21" s="109">
        <f>Поликлиника!BJ22</f>
        <v>18010</v>
      </c>
      <c r="T21" s="109">
        <f>Поликлиника!BN22</f>
        <v>19955</v>
      </c>
      <c r="U21" s="110">
        <f t="shared" si="4"/>
        <v>1945</v>
      </c>
      <c r="V21" s="109">
        <f>Поликлиника!BR22</f>
        <v>1895</v>
      </c>
      <c r="W21" s="111">
        <f>Поликлиника!BZ22</f>
        <v>7388</v>
      </c>
      <c r="X21" s="111">
        <f>Поликлиника!CD22</f>
        <v>7388</v>
      </c>
      <c r="Y21" s="110">
        <f t="shared" si="5"/>
        <v>0</v>
      </c>
      <c r="Z21" s="109">
        <f>Поликлиника!CH22</f>
        <v>0</v>
      </c>
      <c r="AA21" s="112">
        <f>'Круглосуточный стационар'!C22</f>
        <v>5746</v>
      </c>
      <c r="AB21" s="112">
        <f>'Круглосуточный стационар'!G22</f>
        <v>5396</v>
      </c>
      <c r="AC21" s="110">
        <f t="shared" si="6"/>
        <v>-350</v>
      </c>
      <c r="AD21" s="112">
        <f>'Круглосуточный стационар'!K22</f>
        <v>0</v>
      </c>
      <c r="AE21" s="112">
        <f>'Круглосуточный стационар'!S22</f>
        <v>15</v>
      </c>
      <c r="AF21" s="112">
        <f>'Круглосуточный стационар'!W22</f>
        <v>15</v>
      </c>
      <c r="AG21" s="110">
        <f t="shared" si="7"/>
        <v>0</v>
      </c>
      <c r="AH21" s="112">
        <f>'Круглосуточный стационар'!AA22</f>
        <v>0</v>
      </c>
      <c r="AI21" s="109">
        <f>'Дневной стационар'!C22</f>
        <v>500</v>
      </c>
      <c r="AJ21" s="109">
        <f>'Дневной стационар'!G22</f>
        <v>500</v>
      </c>
      <c r="AK21" s="110">
        <f t="shared" si="8"/>
        <v>0</v>
      </c>
      <c r="AL21" s="113">
        <f>'Дневной стационар'!K22</f>
        <v>0</v>
      </c>
      <c r="AM21" s="114"/>
      <c r="AN21" s="115"/>
    </row>
    <row r="22" spans="1:40" x14ac:dyDescent="0.25">
      <c r="A22" s="106">
        <f>'Скорая медицинская помощь'!A23</f>
        <v>10</v>
      </c>
      <c r="B22" s="116" t="str">
        <f>'Скорая медицинская помощь'!B23</f>
        <v>Род.дом</v>
      </c>
      <c r="C22" s="108">
        <f>'Скорая медицинская помощь'!C23</f>
        <v>0</v>
      </c>
      <c r="D22" s="109">
        <f>'Скорая медицинская помощь'!G23</f>
        <v>0</v>
      </c>
      <c r="E22" s="110">
        <f t="shared" si="0"/>
        <v>0</v>
      </c>
      <c r="F22" s="111">
        <f>'Скорая медицинская помощь'!K23</f>
        <v>0</v>
      </c>
      <c r="G22" s="109">
        <f>Поликлиника!C23</f>
        <v>0</v>
      </c>
      <c r="H22" s="109">
        <f>Поликлиника!G23</f>
        <v>0</v>
      </c>
      <c r="I22" s="110">
        <f t="shared" si="1"/>
        <v>0</v>
      </c>
      <c r="J22" s="109">
        <f>Поликлиника!L23</f>
        <v>0</v>
      </c>
      <c r="K22" s="109">
        <f>Поликлиника!R23</f>
        <v>18100</v>
      </c>
      <c r="L22" s="109">
        <f>Поликлиника!Z23</f>
        <v>17100</v>
      </c>
      <c r="M22" s="110">
        <f t="shared" si="2"/>
        <v>-1000</v>
      </c>
      <c r="N22" s="109">
        <f>Поликлиника!AH23</f>
        <v>0</v>
      </c>
      <c r="O22" s="111">
        <f>Поликлиника!AT23</f>
        <v>550</v>
      </c>
      <c r="P22" s="111">
        <f>Поликлиника!AX23</f>
        <v>550</v>
      </c>
      <c r="Q22" s="110">
        <f t="shared" si="3"/>
        <v>0</v>
      </c>
      <c r="R22" s="111">
        <f>Поликлиника!BB23</f>
        <v>0</v>
      </c>
      <c r="S22" s="109">
        <f>Поликлиника!BJ23</f>
        <v>8000</v>
      </c>
      <c r="T22" s="109">
        <f>Поликлиника!BN23</f>
        <v>8000</v>
      </c>
      <c r="U22" s="110">
        <f t="shared" si="4"/>
        <v>0</v>
      </c>
      <c r="V22" s="109">
        <f>Поликлиника!BR23</f>
        <v>0</v>
      </c>
      <c r="W22" s="111">
        <f>Поликлиника!BZ23</f>
        <v>1200</v>
      </c>
      <c r="X22" s="111">
        <f>Поликлиника!CD23</f>
        <v>1200</v>
      </c>
      <c r="Y22" s="110">
        <f t="shared" si="5"/>
        <v>0</v>
      </c>
      <c r="Z22" s="109">
        <f>Поликлиника!CH23</f>
        <v>1882</v>
      </c>
      <c r="AA22" s="112">
        <f>'Круглосуточный стационар'!C23</f>
        <v>4385</v>
      </c>
      <c r="AB22" s="112">
        <f>'Круглосуточный стационар'!G23</f>
        <v>4385</v>
      </c>
      <c r="AC22" s="110">
        <f t="shared" si="6"/>
        <v>0</v>
      </c>
      <c r="AD22" s="112">
        <f>'Круглосуточный стационар'!K23</f>
        <v>0</v>
      </c>
      <c r="AE22" s="112">
        <f>'Круглосуточный стационар'!S23</f>
        <v>0</v>
      </c>
      <c r="AF22" s="112">
        <f>'Круглосуточный стационар'!W23</f>
        <v>0</v>
      </c>
      <c r="AG22" s="110">
        <f t="shared" si="7"/>
        <v>0</v>
      </c>
      <c r="AH22" s="112">
        <f>'Круглосуточный стационар'!AA23</f>
        <v>0</v>
      </c>
      <c r="AI22" s="109">
        <f>'Дневной стационар'!C23</f>
        <v>1013</v>
      </c>
      <c r="AJ22" s="109">
        <f>'Дневной стационар'!G23</f>
        <v>943</v>
      </c>
      <c r="AK22" s="110">
        <f t="shared" si="8"/>
        <v>-70</v>
      </c>
      <c r="AL22" s="113">
        <f>'Дневной стационар'!K23</f>
        <v>0</v>
      </c>
      <c r="AM22" s="114"/>
      <c r="AN22" s="115"/>
    </row>
    <row r="23" spans="1:40" x14ac:dyDescent="0.25">
      <c r="A23" s="106">
        <f>'Скорая медицинская помощь'!A24</f>
        <v>11</v>
      </c>
      <c r="B23" s="116" t="str">
        <f>'Скорая медицинская помощь'!B24</f>
        <v>Гериатр. больница</v>
      </c>
      <c r="C23" s="108">
        <f>'Скорая медицинская помощь'!C24</f>
        <v>0</v>
      </c>
      <c r="D23" s="109">
        <f>'Скорая медицинская помощь'!G24</f>
        <v>0</v>
      </c>
      <c r="E23" s="110">
        <f t="shared" si="0"/>
        <v>0</v>
      </c>
      <c r="F23" s="111">
        <f>'Скорая медицинская помощь'!K24</f>
        <v>0</v>
      </c>
      <c r="G23" s="109">
        <f>Поликлиника!C24</f>
        <v>0</v>
      </c>
      <c r="H23" s="109">
        <f>Поликлиника!G24</f>
        <v>0</v>
      </c>
      <c r="I23" s="110">
        <f t="shared" si="1"/>
        <v>0</v>
      </c>
      <c r="J23" s="109">
        <f>Поликлиника!L24</f>
        <v>0</v>
      </c>
      <c r="K23" s="109">
        <f>Поликлиника!R24</f>
        <v>0</v>
      </c>
      <c r="L23" s="109">
        <f>Поликлиника!Z24</f>
        <v>0</v>
      </c>
      <c r="M23" s="110">
        <f t="shared" si="2"/>
        <v>0</v>
      </c>
      <c r="N23" s="109">
        <f>Поликлиника!AH24</f>
        <v>0</v>
      </c>
      <c r="O23" s="111">
        <f>Поликлиника!AT24</f>
        <v>0</v>
      </c>
      <c r="P23" s="111">
        <f>Поликлиника!AX24</f>
        <v>0</v>
      </c>
      <c r="Q23" s="110">
        <f t="shared" si="3"/>
        <v>0</v>
      </c>
      <c r="R23" s="111">
        <f>Поликлиника!BB24</f>
        <v>0</v>
      </c>
      <c r="S23" s="109">
        <f>Поликлиника!BJ24</f>
        <v>0</v>
      </c>
      <c r="T23" s="109">
        <f>Поликлиника!BN24</f>
        <v>0</v>
      </c>
      <c r="U23" s="110">
        <f t="shared" si="4"/>
        <v>0</v>
      </c>
      <c r="V23" s="109">
        <f>Поликлиника!BR24</f>
        <v>0</v>
      </c>
      <c r="W23" s="111">
        <f>Поликлиника!BZ24</f>
        <v>0</v>
      </c>
      <c r="X23" s="111">
        <f>Поликлиника!CD24</f>
        <v>0</v>
      </c>
      <c r="Y23" s="110">
        <f t="shared" si="5"/>
        <v>0</v>
      </c>
      <c r="Z23" s="109">
        <f>Поликлиника!CH24</f>
        <v>3238</v>
      </c>
      <c r="AA23" s="112">
        <f>'Круглосуточный стационар'!C24</f>
        <v>968</v>
      </c>
      <c r="AB23" s="112">
        <f>'Круглосуточный стационар'!G24</f>
        <v>937</v>
      </c>
      <c r="AC23" s="110">
        <f t="shared" si="6"/>
        <v>-31</v>
      </c>
      <c r="AD23" s="112">
        <f>'Круглосуточный стационар'!K24</f>
        <v>-31</v>
      </c>
      <c r="AE23" s="112">
        <f>'Круглосуточный стационар'!S24</f>
        <v>0</v>
      </c>
      <c r="AF23" s="112">
        <f>'Круглосуточный стационар'!W24</f>
        <v>0</v>
      </c>
      <c r="AG23" s="110">
        <f t="shared" si="7"/>
        <v>0</v>
      </c>
      <c r="AH23" s="112">
        <f>'Круглосуточный стационар'!AA24</f>
        <v>0</v>
      </c>
      <c r="AI23" s="109">
        <f>'Дневной стационар'!C24</f>
        <v>0</v>
      </c>
      <c r="AJ23" s="109">
        <f>'Дневной стационар'!G24</f>
        <v>0</v>
      </c>
      <c r="AK23" s="110">
        <f t="shared" si="8"/>
        <v>0</v>
      </c>
      <c r="AL23" s="113">
        <f>'Дневной стационар'!K24</f>
        <v>0</v>
      </c>
      <c r="AM23" s="114"/>
      <c r="AN23" s="115"/>
    </row>
    <row r="24" spans="1:40" x14ac:dyDescent="0.25">
      <c r="A24" s="106">
        <f>'Скорая медицинская помощь'!A25</f>
        <v>12</v>
      </c>
      <c r="B24" s="116" t="str">
        <f>'Скорая медицинская помощь'!B25</f>
        <v>ГП № 1</v>
      </c>
      <c r="C24" s="108">
        <f>'Скорая медицинская помощь'!C25</f>
        <v>0</v>
      </c>
      <c r="D24" s="109">
        <f>'Скорая медицинская помощь'!G25</f>
        <v>0</v>
      </c>
      <c r="E24" s="110">
        <f t="shared" si="0"/>
        <v>0</v>
      </c>
      <c r="F24" s="111">
        <f>'Скорая медицинская помощь'!K25</f>
        <v>0</v>
      </c>
      <c r="G24" s="109">
        <f>Поликлиника!C25</f>
        <v>15177</v>
      </c>
      <c r="H24" s="109">
        <f>Поликлиника!G25</f>
        <v>14399</v>
      </c>
      <c r="I24" s="110">
        <f t="shared" si="1"/>
        <v>-778</v>
      </c>
      <c r="J24" s="109">
        <f>Поликлиника!L25</f>
        <v>0</v>
      </c>
      <c r="K24" s="109">
        <f>Поликлиника!R25</f>
        <v>39002</v>
      </c>
      <c r="L24" s="109">
        <f>Поликлиника!Z25</f>
        <v>35325.599999999999</v>
      </c>
      <c r="M24" s="110">
        <f t="shared" si="2"/>
        <v>-3676.4000000000015</v>
      </c>
      <c r="N24" s="109">
        <f>Поликлиника!AH25</f>
        <v>0</v>
      </c>
      <c r="O24" s="111">
        <f>Поликлиника!AT25</f>
        <v>17747</v>
      </c>
      <c r="P24" s="111">
        <f>Поликлиника!AX25</f>
        <v>17747</v>
      </c>
      <c r="Q24" s="110">
        <f t="shared" si="3"/>
        <v>0</v>
      </c>
      <c r="R24" s="111">
        <f>Поликлиника!BB25</f>
        <v>0</v>
      </c>
      <c r="S24" s="109">
        <f>Поликлиника!BJ25</f>
        <v>28170</v>
      </c>
      <c r="T24" s="109">
        <f>Поликлиника!BN25</f>
        <v>28170</v>
      </c>
      <c r="U24" s="110">
        <f t="shared" si="4"/>
        <v>0</v>
      </c>
      <c r="V24" s="109">
        <f>Поликлиника!BR25</f>
        <v>0</v>
      </c>
      <c r="W24" s="111">
        <f>Поликлиника!BZ25</f>
        <v>1228</v>
      </c>
      <c r="X24" s="111">
        <f>Поликлиника!CD25</f>
        <v>1228</v>
      </c>
      <c r="Y24" s="110">
        <f t="shared" si="5"/>
        <v>0</v>
      </c>
      <c r="Z24" s="109">
        <f>Поликлиника!CH25</f>
        <v>0</v>
      </c>
      <c r="AA24" s="112">
        <f>'Круглосуточный стационар'!C25</f>
        <v>0</v>
      </c>
      <c r="AB24" s="112">
        <f>'Круглосуточный стационар'!G25</f>
        <v>0</v>
      </c>
      <c r="AC24" s="110">
        <f t="shared" si="6"/>
        <v>0</v>
      </c>
      <c r="AD24" s="112">
        <f>'Круглосуточный стационар'!K25</f>
        <v>0</v>
      </c>
      <c r="AE24" s="112">
        <f>'Круглосуточный стационар'!S25</f>
        <v>0</v>
      </c>
      <c r="AF24" s="112">
        <f>'Круглосуточный стационар'!W25</f>
        <v>0</v>
      </c>
      <c r="AG24" s="110">
        <f t="shared" si="7"/>
        <v>0</v>
      </c>
      <c r="AH24" s="112">
        <f>'Круглосуточный стационар'!AA25</f>
        <v>0</v>
      </c>
      <c r="AI24" s="109">
        <f>'Дневной стационар'!C25</f>
        <v>1000</v>
      </c>
      <c r="AJ24" s="109">
        <f>'Дневной стационар'!G25</f>
        <v>1000</v>
      </c>
      <c r="AK24" s="110">
        <f t="shared" si="8"/>
        <v>0</v>
      </c>
      <c r="AL24" s="113">
        <f>'Дневной стационар'!K25</f>
        <v>0</v>
      </c>
      <c r="AM24" s="114"/>
      <c r="AN24" s="115"/>
    </row>
    <row r="25" spans="1:40" x14ac:dyDescent="0.25">
      <c r="A25" s="106">
        <f>'Скорая медицинская помощь'!A26</f>
        <v>13</v>
      </c>
      <c r="B25" s="116" t="str">
        <f>'Скорая медицинская помощь'!B26</f>
        <v>ГП № 3</v>
      </c>
      <c r="C25" s="108">
        <f>'Скорая медицинская помощь'!C26</f>
        <v>0</v>
      </c>
      <c r="D25" s="109">
        <f>'Скорая медицинская помощь'!G26</f>
        <v>0</v>
      </c>
      <c r="E25" s="110">
        <f t="shared" si="0"/>
        <v>0</v>
      </c>
      <c r="F25" s="111">
        <f>'Скорая медицинская помощь'!K26</f>
        <v>0</v>
      </c>
      <c r="G25" s="109">
        <f>Поликлиника!C26</f>
        <v>17903</v>
      </c>
      <c r="H25" s="109">
        <f>Поликлиника!G26</f>
        <v>17152</v>
      </c>
      <c r="I25" s="110">
        <f t="shared" si="1"/>
        <v>-751</v>
      </c>
      <c r="J25" s="109">
        <f>Поликлиника!L26</f>
        <v>0</v>
      </c>
      <c r="K25" s="109">
        <f>Поликлиника!R26</f>
        <v>47000</v>
      </c>
      <c r="L25" s="109">
        <f>Поликлиника!Z26</f>
        <v>48264</v>
      </c>
      <c r="M25" s="110">
        <f t="shared" si="2"/>
        <v>1264</v>
      </c>
      <c r="N25" s="109">
        <f>Поликлиника!AH26</f>
        <v>0</v>
      </c>
      <c r="O25" s="111">
        <f>Поликлиника!AT26</f>
        <v>6900</v>
      </c>
      <c r="P25" s="111">
        <f>Поликлиника!AX26</f>
        <v>8078</v>
      </c>
      <c r="Q25" s="110">
        <f t="shared" si="3"/>
        <v>1178</v>
      </c>
      <c r="R25" s="111">
        <f>Поликлиника!BB26</f>
        <v>1178</v>
      </c>
      <c r="S25" s="109">
        <f>Поликлиника!BJ26</f>
        <v>37540</v>
      </c>
      <c r="T25" s="109">
        <f>Поликлиника!BN26</f>
        <v>37540</v>
      </c>
      <c r="U25" s="110">
        <f t="shared" si="4"/>
        <v>0</v>
      </c>
      <c r="V25" s="109">
        <f>Поликлиника!BR26</f>
        <v>0</v>
      </c>
      <c r="W25" s="111">
        <f>Поликлиника!BZ26</f>
        <v>1414</v>
      </c>
      <c r="X25" s="111">
        <f>Поликлиника!CD26</f>
        <v>1414</v>
      </c>
      <c r="Y25" s="110">
        <f t="shared" si="5"/>
        <v>0</v>
      </c>
      <c r="Z25" s="109">
        <f>Поликлиника!CH26</f>
        <v>0</v>
      </c>
      <c r="AA25" s="112">
        <f>'Круглосуточный стационар'!C26</f>
        <v>0</v>
      </c>
      <c r="AB25" s="112">
        <f>'Круглосуточный стационар'!G26</f>
        <v>0</v>
      </c>
      <c r="AC25" s="110">
        <f t="shared" si="6"/>
        <v>0</v>
      </c>
      <c r="AD25" s="112">
        <f>'Круглосуточный стационар'!K26</f>
        <v>0</v>
      </c>
      <c r="AE25" s="112">
        <f>'Круглосуточный стационар'!S26</f>
        <v>0</v>
      </c>
      <c r="AF25" s="112">
        <f>'Круглосуточный стационар'!W26</f>
        <v>0</v>
      </c>
      <c r="AG25" s="110">
        <f t="shared" si="7"/>
        <v>0</v>
      </c>
      <c r="AH25" s="112">
        <f>'Круглосуточный стационар'!AA26</f>
        <v>0</v>
      </c>
      <c r="AI25" s="109">
        <f>'Дневной стационар'!C26</f>
        <v>1338</v>
      </c>
      <c r="AJ25" s="109">
        <f>'Дневной стационар'!G26</f>
        <v>1268</v>
      </c>
      <c r="AK25" s="110">
        <f t="shared" si="8"/>
        <v>-70</v>
      </c>
      <c r="AL25" s="113">
        <f>'Дневной стационар'!K26</f>
        <v>0</v>
      </c>
      <c r="AM25" s="114"/>
      <c r="AN25" s="115"/>
    </row>
    <row r="26" spans="1:40" x14ac:dyDescent="0.25">
      <c r="A26" s="106">
        <f>'Скорая медицинская помощь'!A27</f>
        <v>14</v>
      </c>
      <c r="B26" s="116" t="str">
        <f>'Скорая медицинская помощь'!B27</f>
        <v>ГДП № 1</v>
      </c>
      <c r="C26" s="108">
        <f>'Скорая медицинская помощь'!C27</f>
        <v>0</v>
      </c>
      <c r="D26" s="109">
        <f>'Скорая медицинская помощь'!G27</f>
        <v>0</v>
      </c>
      <c r="E26" s="110">
        <f t="shared" si="0"/>
        <v>0</v>
      </c>
      <c r="F26" s="111">
        <f>'Скорая медицинская помощь'!K27</f>
        <v>0</v>
      </c>
      <c r="G26" s="109">
        <f>Поликлиника!C27</f>
        <v>28980</v>
      </c>
      <c r="H26" s="109">
        <f>Поликлиника!G27</f>
        <v>29758</v>
      </c>
      <c r="I26" s="110">
        <f t="shared" si="1"/>
        <v>778</v>
      </c>
      <c r="J26" s="109">
        <f>Поликлиника!L27</f>
        <v>0</v>
      </c>
      <c r="K26" s="109">
        <f>Поликлиника!R27</f>
        <v>130000</v>
      </c>
      <c r="L26" s="109">
        <f>Поликлиника!Z27</f>
        <v>143000</v>
      </c>
      <c r="M26" s="110">
        <f t="shared" si="2"/>
        <v>13000</v>
      </c>
      <c r="N26" s="109">
        <f>Поликлиника!AH27</f>
        <v>13000</v>
      </c>
      <c r="O26" s="111">
        <f>Поликлиника!AT27</f>
        <v>38400</v>
      </c>
      <c r="P26" s="111">
        <f>Поликлиника!AX27</f>
        <v>40997</v>
      </c>
      <c r="Q26" s="110">
        <f t="shared" si="3"/>
        <v>2597</v>
      </c>
      <c r="R26" s="111">
        <f>Поликлиника!BB27</f>
        <v>5400</v>
      </c>
      <c r="S26" s="109">
        <f>Поликлиника!BJ27</f>
        <v>55885</v>
      </c>
      <c r="T26" s="109">
        <f>Поликлиника!BN27</f>
        <v>55885</v>
      </c>
      <c r="U26" s="110">
        <f t="shared" si="4"/>
        <v>0</v>
      </c>
      <c r="V26" s="109">
        <f>Поликлиника!BR27</f>
        <v>0</v>
      </c>
      <c r="W26" s="111">
        <f>Поликлиника!BZ27</f>
        <v>1730</v>
      </c>
      <c r="X26" s="111">
        <f>Поликлиника!CD27</f>
        <v>1730</v>
      </c>
      <c r="Y26" s="110">
        <f t="shared" si="5"/>
        <v>0</v>
      </c>
      <c r="Z26" s="109">
        <f>Поликлиника!CH27</f>
        <v>-7060</v>
      </c>
      <c r="AA26" s="112">
        <f>'Круглосуточный стационар'!C27</f>
        <v>0</v>
      </c>
      <c r="AB26" s="112">
        <f>'Круглосуточный стационар'!G27</f>
        <v>0</v>
      </c>
      <c r="AC26" s="110">
        <f t="shared" si="6"/>
        <v>0</v>
      </c>
      <c r="AD26" s="112">
        <f>'Круглосуточный стационар'!K27</f>
        <v>0</v>
      </c>
      <c r="AE26" s="112">
        <f>'Круглосуточный стационар'!S27</f>
        <v>0</v>
      </c>
      <c r="AF26" s="112">
        <f>'Круглосуточный стационар'!W27</f>
        <v>0</v>
      </c>
      <c r="AG26" s="110">
        <f t="shared" si="7"/>
        <v>0</v>
      </c>
      <c r="AH26" s="112">
        <f>'Круглосуточный стационар'!AA27</f>
        <v>0</v>
      </c>
      <c r="AI26" s="109">
        <f>'Дневной стационар'!C27</f>
        <v>591</v>
      </c>
      <c r="AJ26" s="109">
        <f>'Дневной стационар'!G27</f>
        <v>548</v>
      </c>
      <c r="AK26" s="110">
        <f t="shared" si="8"/>
        <v>-43</v>
      </c>
      <c r="AL26" s="113">
        <f>'Дневной стационар'!K27</f>
        <v>-43</v>
      </c>
      <c r="AM26" s="114"/>
      <c r="AN26" s="115"/>
    </row>
    <row r="27" spans="1:40" x14ac:dyDescent="0.25">
      <c r="A27" s="106">
        <f>'Скорая медицинская помощь'!A28</f>
        <v>15</v>
      </c>
      <c r="B27" s="116" t="str">
        <f>'Скорая медицинская помощь'!B28</f>
        <v>ГДП № 2</v>
      </c>
      <c r="C27" s="108">
        <f>'Скорая медицинская помощь'!C28</f>
        <v>0</v>
      </c>
      <c r="D27" s="109">
        <f>'Скорая медицинская помощь'!G28</f>
        <v>0</v>
      </c>
      <c r="E27" s="110">
        <f t="shared" si="0"/>
        <v>0</v>
      </c>
      <c r="F27" s="111">
        <f>'Скорая медицинская помощь'!K28</f>
        <v>0</v>
      </c>
      <c r="G27" s="109">
        <f>Поликлиника!C28</f>
        <v>7763</v>
      </c>
      <c r="H27" s="109">
        <f>Поликлиника!G28</f>
        <v>8127</v>
      </c>
      <c r="I27" s="110">
        <f t="shared" si="1"/>
        <v>364</v>
      </c>
      <c r="J27" s="109">
        <f>Поликлиника!L28</f>
        <v>0</v>
      </c>
      <c r="K27" s="109">
        <f>Поликлиника!R28</f>
        <v>55000</v>
      </c>
      <c r="L27" s="109">
        <f>Поликлиника!Z28</f>
        <v>52300</v>
      </c>
      <c r="M27" s="110">
        <f t="shared" si="2"/>
        <v>-2700</v>
      </c>
      <c r="N27" s="109">
        <f>Поликлиника!AH28</f>
        <v>0</v>
      </c>
      <c r="O27" s="111">
        <f>Поликлиника!AT28</f>
        <v>8000</v>
      </c>
      <c r="P27" s="111">
        <f>Поликлиника!AX28</f>
        <v>9500</v>
      </c>
      <c r="Q27" s="110">
        <f t="shared" si="3"/>
        <v>1500</v>
      </c>
      <c r="R27" s="111">
        <f>Поликлиника!BB28</f>
        <v>1500</v>
      </c>
      <c r="S27" s="109">
        <f>Поликлиника!BJ28</f>
        <v>20130</v>
      </c>
      <c r="T27" s="109">
        <f>Поликлиника!BN28</f>
        <v>20130</v>
      </c>
      <c r="U27" s="110">
        <f t="shared" si="4"/>
        <v>0</v>
      </c>
      <c r="V27" s="109">
        <f>Поликлиника!BR28</f>
        <v>0</v>
      </c>
      <c r="W27" s="111">
        <f>Поликлиника!BZ28</f>
        <v>550</v>
      </c>
      <c r="X27" s="111">
        <f>Поликлиника!CD28</f>
        <v>680</v>
      </c>
      <c r="Y27" s="110">
        <f t="shared" si="5"/>
        <v>130</v>
      </c>
      <c r="Z27" s="109">
        <f>Поликлиника!CH28</f>
        <v>130</v>
      </c>
      <c r="AA27" s="112">
        <f>'Круглосуточный стационар'!C28</f>
        <v>0</v>
      </c>
      <c r="AB27" s="112">
        <f>'Круглосуточный стационар'!G28</f>
        <v>0</v>
      </c>
      <c r="AC27" s="110">
        <f t="shared" si="6"/>
        <v>0</v>
      </c>
      <c r="AD27" s="112">
        <f>'Круглосуточный стационар'!K28</f>
        <v>0</v>
      </c>
      <c r="AE27" s="112">
        <f>'Круглосуточный стационар'!S28</f>
        <v>0</v>
      </c>
      <c r="AF27" s="112">
        <f>'Круглосуточный стационар'!W28</f>
        <v>0</v>
      </c>
      <c r="AG27" s="110">
        <f t="shared" si="7"/>
        <v>0</v>
      </c>
      <c r="AH27" s="112">
        <f>'Круглосуточный стационар'!AA28</f>
        <v>0</v>
      </c>
      <c r="AI27" s="109">
        <f>'Дневной стационар'!C28</f>
        <v>180</v>
      </c>
      <c r="AJ27" s="109">
        <f>'Дневной стационар'!G28</f>
        <v>130</v>
      </c>
      <c r="AK27" s="110">
        <f t="shared" si="8"/>
        <v>-50</v>
      </c>
      <c r="AL27" s="113">
        <f>'Дневной стационар'!K28</f>
        <v>0</v>
      </c>
      <c r="AM27" s="114"/>
      <c r="AN27" s="115"/>
    </row>
    <row r="28" spans="1:40" x14ac:dyDescent="0.25">
      <c r="A28" s="106">
        <f>'Скорая медицинская помощь'!A29</f>
        <v>16</v>
      </c>
      <c r="B28" s="116" t="str">
        <f>'Скорая медицинская помощь'!B29</f>
        <v>Гор. стоматология</v>
      </c>
      <c r="C28" s="108">
        <f>'Скорая медицинская помощь'!C29</f>
        <v>0</v>
      </c>
      <c r="D28" s="109">
        <f>'Скорая медицинская помощь'!G29</f>
        <v>0</v>
      </c>
      <c r="E28" s="110">
        <f t="shared" si="0"/>
        <v>0</v>
      </c>
      <c r="F28" s="111">
        <f>'Скорая медицинская помощь'!K29</f>
        <v>0</v>
      </c>
      <c r="G28" s="109">
        <f>Поликлиника!C29</f>
        <v>0</v>
      </c>
      <c r="H28" s="109">
        <f>Поликлиника!G29</f>
        <v>0</v>
      </c>
      <c r="I28" s="110">
        <f t="shared" si="1"/>
        <v>0</v>
      </c>
      <c r="J28" s="109">
        <f>Поликлиника!L29</f>
        <v>0</v>
      </c>
      <c r="K28" s="109">
        <f>Поликлиника!R29</f>
        <v>600</v>
      </c>
      <c r="L28" s="109">
        <f>Поликлиника!Z29</f>
        <v>200</v>
      </c>
      <c r="M28" s="110">
        <f t="shared" si="2"/>
        <v>-400</v>
      </c>
      <c r="N28" s="109">
        <f>Поликлиника!AH29</f>
        <v>0</v>
      </c>
      <c r="O28" s="111">
        <f>Поликлиника!AT29</f>
        <v>11826</v>
      </c>
      <c r="P28" s="111">
        <f>Поликлиника!AX29</f>
        <v>9326</v>
      </c>
      <c r="Q28" s="110">
        <f t="shared" si="3"/>
        <v>-2500</v>
      </c>
      <c r="R28" s="111">
        <f>Поликлиника!BB29</f>
        <v>0</v>
      </c>
      <c r="S28" s="109">
        <f>Поликлиника!BJ29</f>
        <v>20420</v>
      </c>
      <c r="T28" s="109">
        <f>Поликлиника!BN29</f>
        <v>20420</v>
      </c>
      <c r="U28" s="110">
        <f t="shared" si="4"/>
        <v>0</v>
      </c>
      <c r="V28" s="109">
        <f>Поликлиника!BR29</f>
        <v>0</v>
      </c>
      <c r="W28" s="111">
        <f>Поликлиника!BZ29</f>
        <v>0</v>
      </c>
      <c r="X28" s="111">
        <f>Поликлиника!CD29</f>
        <v>0</v>
      </c>
      <c r="Y28" s="110">
        <f t="shared" si="5"/>
        <v>0</v>
      </c>
      <c r="Z28" s="109">
        <f>Поликлиника!CH29</f>
        <v>0</v>
      </c>
      <c r="AA28" s="112">
        <f>'Круглосуточный стационар'!C29</f>
        <v>0</v>
      </c>
      <c r="AB28" s="112">
        <f>'Круглосуточный стационар'!G29</f>
        <v>0</v>
      </c>
      <c r="AC28" s="110">
        <f t="shared" si="6"/>
        <v>0</v>
      </c>
      <c r="AD28" s="112">
        <f>'Круглосуточный стационар'!K29</f>
        <v>0</v>
      </c>
      <c r="AE28" s="112">
        <f>'Круглосуточный стационар'!S29</f>
        <v>0</v>
      </c>
      <c r="AF28" s="112">
        <f>'Круглосуточный стационар'!W29</f>
        <v>0</v>
      </c>
      <c r="AG28" s="110">
        <f t="shared" si="7"/>
        <v>0</v>
      </c>
      <c r="AH28" s="112">
        <f>'Круглосуточный стационар'!AA29</f>
        <v>0</v>
      </c>
      <c r="AI28" s="109">
        <f>'Дневной стационар'!C29</f>
        <v>0</v>
      </c>
      <c r="AJ28" s="109">
        <f>'Дневной стационар'!G29</f>
        <v>0</v>
      </c>
      <c r="AK28" s="110">
        <f t="shared" si="8"/>
        <v>0</v>
      </c>
      <c r="AL28" s="113">
        <f>'Дневной стационар'!K29</f>
        <v>0</v>
      </c>
      <c r="AM28" s="114"/>
      <c r="AN28" s="115"/>
    </row>
    <row r="29" spans="1:40" x14ac:dyDescent="0.25">
      <c r="A29" s="106">
        <f>'Скорая медицинская помощь'!A30</f>
        <v>17</v>
      </c>
      <c r="B29" s="116" t="str">
        <f>'Скорая медицинская помощь'!B30</f>
        <v>Детск. стоматолог.</v>
      </c>
      <c r="C29" s="108">
        <f>'Скорая медицинская помощь'!C30</f>
        <v>0</v>
      </c>
      <c r="D29" s="109">
        <f>'Скорая медицинская помощь'!G30</f>
        <v>0</v>
      </c>
      <c r="E29" s="110">
        <f t="shared" si="0"/>
        <v>0</v>
      </c>
      <c r="F29" s="111">
        <f>'Скорая медицинская помощь'!K30</f>
        <v>0</v>
      </c>
      <c r="G29" s="109">
        <f>Поликлиника!C30</f>
        <v>0</v>
      </c>
      <c r="H29" s="109">
        <f>Поликлиника!G30</f>
        <v>0</v>
      </c>
      <c r="I29" s="110">
        <f t="shared" si="1"/>
        <v>0</v>
      </c>
      <c r="J29" s="109">
        <f>Поликлиника!L30</f>
        <v>0</v>
      </c>
      <c r="K29" s="109">
        <f>Поликлиника!R30</f>
        <v>200</v>
      </c>
      <c r="L29" s="109">
        <f>Поликлиника!Z30</f>
        <v>240</v>
      </c>
      <c r="M29" s="110">
        <f t="shared" si="2"/>
        <v>40</v>
      </c>
      <c r="N29" s="109">
        <f>Поликлиника!AH30</f>
        <v>0</v>
      </c>
      <c r="O29" s="111">
        <f>Поликлиника!AT30</f>
        <v>0</v>
      </c>
      <c r="P29" s="111">
        <f>Поликлиника!AX30</f>
        <v>50</v>
      </c>
      <c r="Q29" s="110">
        <f t="shared" si="3"/>
        <v>50</v>
      </c>
      <c r="R29" s="111">
        <f>Поликлиника!BB30</f>
        <v>50</v>
      </c>
      <c r="S29" s="109">
        <f>Поликлиника!BJ30</f>
        <v>17951</v>
      </c>
      <c r="T29" s="109">
        <f>Поликлиника!BN30</f>
        <v>17951</v>
      </c>
      <c r="U29" s="110">
        <f t="shared" si="4"/>
        <v>0</v>
      </c>
      <c r="V29" s="109">
        <f>Поликлиника!BR30</f>
        <v>0</v>
      </c>
      <c r="W29" s="111">
        <f>Поликлиника!BZ30</f>
        <v>0</v>
      </c>
      <c r="X29" s="111">
        <f>Поликлиника!CD30</f>
        <v>0</v>
      </c>
      <c r="Y29" s="110">
        <f t="shared" si="5"/>
        <v>0</v>
      </c>
      <c r="Z29" s="109">
        <f>Поликлиника!CH30</f>
        <v>0</v>
      </c>
      <c r="AA29" s="112">
        <f>'Круглосуточный стационар'!C30</f>
        <v>0</v>
      </c>
      <c r="AB29" s="112">
        <f>'Круглосуточный стационар'!G30</f>
        <v>0</v>
      </c>
      <c r="AC29" s="110">
        <f t="shared" si="6"/>
        <v>0</v>
      </c>
      <c r="AD29" s="112">
        <f>'Круглосуточный стационар'!K30</f>
        <v>0</v>
      </c>
      <c r="AE29" s="112">
        <f>'Круглосуточный стационар'!S30</f>
        <v>0</v>
      </c>
      <c r="AF29" s="112">
        <f>'Круглосуточный стационар'!W30</f>
        <v>0</v>
      </c>
      <c r="AG29" s="110">
        <f t="shared" si="7"/>
        <v>0</v>
      </c>
      <c r="AH29" s="112">
        <f>'Круглосуточный стационар'!AA30</f>
        <v>0</v>
      </c>
      <c r="AI29" s="109">
        <f>'Дневной стационар'!C30</f>
        <v>0</v>
      </c>
      <c r="AJ29" s="109">
        <f>'Дневной стационар'!G30</f>
        <v>0</v>
      </c>
      <c r="AK29" s="110">
        <f t="shared" si="8"/>
        <v>0</v>
      </c>
      <c r="AL29" s="113">
        <f>'Дневной стационар'!K30</f>
        <v>0</v>
      </c>
      <c r="AM29" s="114"/>
      <c r="AN29" s="115"/>
    </row>
    <row r="30" spans="1:40" hidden="1" x14ac:dyDescent="0.25">
      <c r="A30" s="106">
        <f>'Скорая медицинская помощь'!A31</f>
        <v>18</v>
      </c>
      <c r="B30" s="116">
        <f>'Скорая медицинская помощь'!B31</f>
        <v>0</v>
      </c>
      <c r="C30" s="108">
        <f>'Скорая медицинская помощь'!C31</f>
        <v>0</v>
      </c>
      <c r="D30" s="109">
        <f>'Скорая медицинская помощь'!G31</f>
        <v>0</v>
      </c>
      <c r="E30" s="110">
        <f t="shared" si="0"/>
        <v>0</v>
      </c>
      <c r="F30" s="111">
        <f>'Скорая медицинская помощь'!K31</f>
        <v>0</v>
      </c>
      <c r="G30" s="109">
        <f>Поликлиника!C31</f>
        <v>0</v>
      </c>
      <c r="H30" s="109">
        <f>Поликлиника!G31</f>
        <v>0</v>
      </c>
      <c r="I30" s="110">
        <f t="shared" si="1"/>
        <v>0</v>
      </c>
      <c r="J30" s="109">
        <f>Поликлиника!L31</f>
        <v>0</v>
      </c>
      <c r="K30" s="109">
        <f>Поликлиника!R31</f>
        <v>0</v>
      </c>
      <c r="L30" s="109">
        <f>Поликлиника!Z31</f>
        <v>0</v>
      </c>
      <c r="M30" s="110">
        <f t="shared" si="2"/>
        <v>0</v>
      </c>
      <c r="N30" s="109">
        <f>Поликлиника!AH31</f>
        <v>0</v>
      </c>
      <c r="O30" s="111">
        <f>Поликлиника!AT31</f>
        <v>0</v>
      </c>
      <c r="P30" s="111">
        <f>Поликлиника!AX31</f>
        <v>0</v>
      </c>
      <c r="Q30" s="110">
        <f t="shared" si="3"/>
        <v>0</v>
      </c>
      <c r="R30" s="111">
        <f>Поликлиника!BB31</f>
        <v>0</v>
      </c>
      <c r="S30" s="109">
        <f>Поликлиника!BJ31</f>
        <v>0</v>
      </c>
      <c r="T30" s="109">
        <f>Поликлиника!BN31</f>
        <v>0</v>
      </c>
      <c r="U30" s="110">
        <f t="shared" si="4"/>
        <v>0</v>
      </c>
      <c r="V30" s="109">
        <f>Поликлиника!BR31</f>
        <v>0</v>
      </c>
      <c r="W30" s="111">
        <f>Поликлиника!BZ31</f>
        <v>0</v>
      </c>
      <c r="X30" s="111">
        <f>Поликлиника!CD31</f>
        <v>0</v>
      </c>
      <c r="Y30" s="110">
        <f t="shared" si="5"/>
        <v>0</v>
      </c>
      <c r="Z30" s="109">
        <f>Поликлиника!CH31</f>
        <v>0</v>
      </c>
      <c r="AA30" s="112">
        <f>'Круглосуточный стационар'!C31</f>
        <v>0</v>
      </c>
      <c r="AB30" s="112">
        <f>'Круглосуточный стационар'!G31</f>
        <v>0</v>
      </c>
      <c r="AC30" s="110">
        <f t="shared" si="6"/>
        <v>0</v>
      </c>
      <c r="AD30" s="112">
        <f>'Круглосуточный стационар'!K31</f>
        <v>0</v>
      </c>
      <c r="AE30" s="112">
        <f>'Круглосуточный стационар'!S31</f>
        <v>0</v>
      </c>
      <c r="AF30" s="112">
        <f>'Круглосуточный стационар'!W31</f>
        <v>0</v>
      </c>
      <c r="AG30" s="110">
        <f t="shared" si="7"/>
        <v>0</v>
      </c>
      <c r="AH30" s="112">
        <f>'Круглосуточный стационар'!AA31</f>
        <v>0</v>
      </c>
      <c r="AI30" s="109">
        <f>'Дневной стационар'!C31</f>
        <v>0</v>
      </c>
      <c r="AJ30" s="109">
        <f>'Дневной стационар'!G31</f>
        <v>0</v>
      </c>
      <c r="AK30" s="110">
        <f t="shared" si="8"/>
        <v>0</v>
      </c>
      <c r="AL30" s="113">
        <f>'Дневной стационар'!K31</f>
        <v>0</v>
      </c>
      <c r="AM30" s="114"/>
      <c r="AN30" s="115"/>
    </row>
    <row r="31" spans="1:40" x14ac:dyDescent="0.25">
      <c r="A31" s="106">
        <f>'Скорая медицинская помощь'!A32</f>
        <v>18</v>
      </c>
      <c r="B31" s="116" t="str">
        <f>'Скорая медицинская помощь'!B32</f>
        <v>ГССМП</v>
      </c>
      <c r="C31" s="108">
        <f>'Скорая медицинская помощь'!C32</f>
        <v>55500</v>
      </c>
      <c r="D31" s="109">
        <f>'Скорая медицинская помощь'!G32</f>
        <v>55500</v>
      </c>
      <c r="E31" s="110">
        <f t="shared" si="0"/>
        <v>0</v>
      </c>
      <c r="F31" s="111">
        <f>'Скорая медицинская помощь'!K32</f>
        <v>0</v>
      </c>
      <c r="G31" s="109">
        <f>Поликлиника!C32</f>
        <v>0</v>
      </c>
      <c r="H31" s="109">
        <f>Поликлиника!G32</f>
        <v>0</v>
      </c>
      <c r="I31" s="110">
        <f t="shared" si="1"/>
        <v>0</v>
      </c>
      <c r="J31" s="109">
        <f>Поликлиника!L32</f>
        <v>0</v>
      </c>
      <c r="K31" s="109">
        <f>Поликлиника!R32</f>
        <v>0</v>
      </c>
      <c r="L31" s="109">
        <f>Поликлиника!Z32</f>
        <v>0</v>
      </c>
      <c r="M31" s="110">
        <f t="shared" si="2"/>
        <v>0</v>
      </c>
      <c r="N31" s="109">
        <f>Поликлиника!AH32</f>
        <v>0</v>
      </c>
      <c r="O31" s="111">
        <f>Поликлиника!AT32</f>
        <v>760</v>
      </c>
      <c r="P31" s="111">
        <f>Поликлиника!AX32</f>
        <v>160</v>
      </c>
      <c r="Q31" s="110">
        <f t="shared" si="3"/>
        <v>-600</v>
      </c>
      <c r="R31" s="111">
        <f>Поликлиника!BB32</f>
        <v>0</v>
      </c>
      <c r="S31" s="109">
        <f>Поликлиника!BJ32</f>
        <v>0</v>
      </c>
      <c r="T31" s="109">
        <f>Поликлиника!BN32</f>
        <v>0</v>
      </c>
      <c r="U31" s="110">
        <f t="shared" si="4"/>
        <v>0</v>
      </c>
      <c r="V31" s="109">
        <f>Поликлиника!BR32</f>
        <v>0</v>
      </c>
      <c r="W31" s="111">
        <f>Поликлиника!BZ32</f>
        <v>0</v>
      </c>
      <c r="X31" s="111">
        <f>Поликлиника!CD32</f>
        <v>0</v>
      </c>
      <c r="Y31" s="110">
        <f t="shared" si="5"/>
        <v>0</v>
      </c>
      <c r="Z31" s="109">
        <f>Поликлиника!CH32</f>
        <v>0</v>
      </c>
      <c r="AA31" s="112">
        <f>'Круглосуточный стационар'!C32</f>
        <v>0</v>
      </c>
      <c r="AB31" s="112">
        <f>'Круглосуточный стационар'!G32</f>
        <v>0</v>
      </c>
      <c r="AC31" s="110">
        <f t="shared" si="6"/>
        <v>0</v>
      </c>
      <c r="AD31" s="112">
        <f>'Круглосуточный стационар'!K32</f>
        <v>0</v>
      </c>
      <c r="AE31" s="112">
        <f>'Круглосуточный стационар'!S32</f>
        <v>0</v>
      </c>
      <c r="AF31" s="112">
        <f>'Круглосуточный стационар'!W32</f>
        <v>0</v>
      </c>
      <c r="AG31" s="110">
        <f t="shared" si="7"/>
        <v>0</v>
      </c>
      <c r="AH31" s="112">
        <f>'Круглосуточный стационар'!AA32</f>
        <v>0</v>
      </c>
      <c r="AI31" s="109">
        <f>'Дневной стационар'!C32</f>
        <v>0</v>
      </c>
      <c r="AJ31" s="109">
        <f>'Дневной стационар'!G32</f>
        <v>0</v>
      </c>
      <c r="AK31" s="110">
        <f t="shared" si="8"/>
        <v>0</v>
      </c>
      <c r="AL31" s="113">
        <f>'Дневной стационар'!K32</f>
        <v>0</v>
      </c>
      <c r="AM31" s="114"/>
      <c r="AN31" s="115"/>
    </row>
    <row r="32" spans="1:40" x14ac:dyDescent="0.25">
      <c r="A32" s="106">
        <f>'Скорая медицинская помощь'!A33</f>
        <v>19</v>
      </c>
      <c r="B32" s="116" t="str">
        <f>'Скорая медицинская помощь'!B33</f>
        <v>Елизов. ССМП</v>
      </c>
      <c r="C32" s="108">
        <f>'Скорая медицинская помощь'!C33</f>
        <v>16000</v>
      </c>
      <c r="D32" s="109">
        <f>'Скорая медицинская помощь'!G33</f>
        <v>16000</v>
      </c>
      <c r="E32" s="110">
        <f t="shared" si="0"/>
        <v>0</v>
      </c>
      <c r="F32" s="111">
        <f>'Скорая медицинская помощь'!K33</f>
        <v>0</v>
      </c>
      <c r="G32" s="109">
        <f>Поликлиника!C33</f>
        <v>0</v>
      </c>
      <c r="H32" s="109">
        <f>Поликлиника!G33</f>
        <v>0</v>
      </c>
      <c r="I32" s="110">
        <f t="shared" si="1"/>
        <v>0</v>
      </c>
      <c r="J32" s="109">
        <f>Поликлиника!L33</f>
        <v>0</v>
      </c>
      <c r="K32" s="109">
        <f>Поликлиника!R33</f>
        <v>0</v>
      </c>
      <c r="L32" s="109">
        <f>Поликлиника!Z33</f>
        <v>0</v>
      </c>
      <c r="M32" s="110">
        <f t="shared" si="2"/>
        <v>0</v>
      </c>
      <c r="N32" s="109">
        <f>Поликлиника!AH33</f>
        <v>0</v>
      </c>
      <c r="O32" s="111">
        <f>Поликлиника!AT33</f>
        <v>4500</v>
      </c>
      <c r="P32" s="111">
        <f>Поликлиника!AX33</f>
        <v>2709</v>
      </c>
      <c r="Q32" s="110">
        <f t="shared" si="3"/>
        <v>-1791</v>
      </c>
      <c r="R32" s="111">
        <f>Поликлиника!BB33</f>
        <v>0</v>
      </c>
      <c r="S32" s="109">
        <f>Поликлиника!BJ33</f>
        <v>0</v>
      </c>
      <c r="T32" s="109">
        <f>Поликлиника!BN33</f>
        <v>0</v>
      </c>
      <c r="U32" s="110">
        <f t="shared" si="4"/>
        <v>0</v>
      </c>
      <c r="V32" s="109">
        <f>Поликлиника!BR33</f>
        <v>0</v>
      </c>
      <c r="W32" s="111">
        <f>Поликлиника!BZ33</f>
        <v>0</v>
      </c>
      <c r="X32" s="111">
        <f>Поликлиника!CD33</f>
        <v>0</v>
      </c>
      <c r="Y32" s="110">
        <f t="shared" si="5"/>
        <v>0</v>
      </c>
      <c r="Z32" s="109">
        <f>Поликлиника!CH33</f>
        <v>0</v>
      </c>
      <c r="AA32" s="112">
        <f>'Круглосуточный стационар'!C33</f>
        <v>0</v>
      </c>
      <c r="AB32" s="112">
        <f>'Круглосуточный стационар'!G33</f>
        <v>0</v>
      </c>
      <c r="AC32" s="110">
        <f t="shared" si="6"/>
        <v>0</v>
      </c>
      <c r="AD32" s="112">
        <f>'Круглосуточный стационар'!K33</f>
        <v>0</v>
      </c>
      <c r="AE32" s="112">
        <f>'Круглосуточный стационар'!S33</f>
        <v>0</v>
      </c>
      <c r="AF32" s="112">
        <f>'Круглосуточный стационар'!W33</f>
        <v>0</v>
      </c>
      <c r="AG32" s="110">
        <f t="shared" si="7"/>
        <v>0</v>
      </c>
      <c r="AH32" s="112">
        <f>'Круглосуточный стационар'!AA33</f>
        <v>0</v>
      </c>
      <c r="AI32" s="109">
        <f>'Дневной стационар'!C33</f>
        <v>0</v>
      </c>
      <c r="AJ32" s="109">
        <f>'Дневной стационар'!G33</f>
        <v>0</v>
      </c>
      <c r="AK32" s="110">
        <f t="shared" si="8"/>
        <v>0</v>
      </c>
      <c r="AL32" s="113">
        <f>'Дневной стационар'!K33</f>
        <v>0</v>
      </c>
      <c r="AM32" s="114"/>
      <c r="AN32" s="115"/>
    </row>
    <row r="33" spans="1:40" x14ac:dyDescent="0.25">
      <c r="A33" s="106">
        <f>'Скорая медицинская помощь'!A34</f>
        <v>20</v>
      </c>
      <c r="B33" s="116" t="str">
        <f>'Скорая медицинская помощь'!B34</f>
        <v>ЕРБ</v>
      </c>
      <c r="C33" s="108">
        <f>'Скорая медицинская помощь'!C34</f>
        <v>0</v>
      </c>
      <c r="D33" s="109">
        <f>'Скорая медицинская помощь'!G34</f>
        <v>0</v>
      </c>
      <c r="E33" s="110">
        <f t="shared" si="0"/>
        <v>0</v>
      </c>
      <c r="F33" s="111">
        <f>'Скорая медицинская помощь'!K34</f>
        <v>0</v>
      </c>
      <c r="G33" s="109">
        <f>Поликлиника!C34</f>
        <v>29614</v>
      </c>
      <c r="H33" s="109">
        <f>Поликлиника!G34</f>
        <v>31747</v>
      </c>
      <c r="I33" s="110">
        <f t="shared" si="1"/>
        <v>2133</v>
      </c>
      <c r="J33" s="109">
        <f>Поликлиника!L34</f>
        <v>0</v>
      </c>
      <c r="K33" s="109">
        <f>Поликлиника!R34</f>
        <v>115893</v>
      </c>
      <c r="L33" s="109">
        <f>Поликлиника!Z34</f>
        <v>122710</v>
      </c>
      <c r="M33" s="110">
        <f t="shared" si="2"/>
        <v>6817</v>
      </c>
      <c r="N33" s="109">
        <f>Поликлиника!AH34</f>
        <v>0</v>
      </c>
      <c r="O33" s="111">
        <f>Поликлиника!AT34</f>
        <v>8370</v>
      </c>
      <c r="P33" s="111">
        <f>Поликлиника!AX34</f>
        <v>8370</v>
      </c>
      <c r="Q33" s="110">
        <f t="shared" si="3"/>
        <v>0</v>
      </c>
      <c r="R33" s="111">
        <f>Поликлиника!BB34</f>
        <v>0</v>
      </c>
      <c r="S33" s="109">
        <f>Поликлиника!BJ34</f>
        <v>80598</v>
      </c>
      <c r="T33" s="109">
        <f>Поликлиника!BN34</f>
        <v>80598</v>
      </c>
      <c r="U33" s="110">
        <f t="shared" si="4"/>
        <v>0</v>
      </c>
      <c r="V33" s="109">
        <f>Поликлиника!BR34</f>
        <v>0</v>
      </c>
      <c r="W33" s="111">
        <f>Поликлиника!BZ34</f>
        <v>7131</v>
      </c>
      <c r="X33" s="111">
        <f>Поликлиника!CD34</f>
        <v>6702</v>
      </c>
      <c r="Y33" s="110">
        <f t="shared" si="5"/>
        <v>-429</v>
      </c>
      <c r="Z33" s="109">
        <f>Поликлиника!CH34</f>
        <v>-429</v>
      </c>
      <c r="AA33" s="112">
        <f>'Круглосуточный стационар'!C34</f>
        <v>5680</v>
      </c>
      <c r="AB33" s="112">
        <f>'Круглосуточный стационар'!G34</f>
        <v>5610</v>
      </c>
      <c r="AC33" s="110">
        <f t="shared" si="6"/>
        <v>-70</v>
      </c>
      <c r="AD33" s="112">
        <f>'Круглосуточный стационар'!K34</f>
        <v>0</v>
      </c>
      <c r="AE33" s="112">
        <f>'Круглосуточный стационар'!S34</f>
        <v>0</v>
      </c>
      <c r="AF33" s="112">
        <f>'Круглосуточный стационар'!W34</f>
        <v>0</v>
      </c>
      <c r="AG33" s="110">
        <f t="shared" si="7"/>
        <v>0</v>
      </c>
      <c r="AH33" s="112">
        <f>'Круглосуточный стационар'!AA34</f>
        <v>0</v>
      </c>
      <c r="AI33" s="109">
        <f>'Дневной стационар'!C34</f>
        <v>1012</v>
      </c>
      <c r="AJ33" s="109">
        <f>'Дневной стационар'!G34</f>
        <v>1012</v>
      </c>
      <c r="AK33" s="110">
        <f t="shared" si="8"/>
        <v>0</v>
      </c>
      <c r="AL33" s="113">
        <f>'Дневной стационар'!K34</f>
        <v>0</v>
      </c>
      <c r="AM33" s="114"/>
      <c r="AN33" s="115"/>
    </row>
    <row r="34" spans="1:40" x14ac:dyDescent="0.25">
      <c r="A34" s="106">
        <f>'Скорая медицинская помощь'!A35</f>
        <v>21</v>
      </c>
      <c r="B34" s="116" t="str">
        <f>'Скорая медицинская помощь'!B35</f>
        <v>Елизов. стом. полик.</v>
      </c>
      <c r="C34" s="108">
        <f>'Скорая медицинская помощь'!C35</f>
        <v>0</v>
      </c>
      <c r="D34" s="109">
        <f>'Скорая медицинская помощь'!G35</f>
        <v>0</v>
      </c>
      <c r="E34" s="110">
        <f t="shared" si="0"/>
        <v>0</v>
      </c>
      <c r="F34" s="111">
        <f>'Скорая медицинская помощь'!K35</f>
        <v>0</v>
      </c>
      <c r="G34" s="109">
        <f>Поликлиника!C35</f>
        <v>0</v>
      </c>
      <c r="H34" s="109">
        <f>Поликлиника!G35</f>
        <v>0</v>
      </c>
      <c r="I34" s="110">
        <f t="shared" si="1"/>
        <v>0</v>
      </c>
      <c r="J34" s="109">
        <f>Поликлиника!L35</f>
        <v>0</v>
      </c>
      <c r="K34" s="109">
        <f>Поликлиника!R35</f>
        <v>1000</v>
      </c>
      <c r="L34" s="109">
        <f>Поликлиника!Z35</f>
        <v>850</v>
      </c>
      <c r="M34" s="110">
        <f t="shared" si="2"/>
        <v>-150</v>
      </c>
      <c r="N34" s="109">
        <f>Поликлиника!AH35</f>
        <v>0</v>
      </c>
      <c r="O34" s="111">
        <f>Поликлиника!AT35</f>
        <v>0</v>
      </c>
      <c r="P34" s="111">
        <f>Поликлиника!AX35</f>
        <v>55</v>
      </c>
      <c r="Q34" s="110">
        <f t="shared" si="3"/>
        <v>55</v>
      </c>
      <c r="R34" s="111">
        <f>Поликлиника!BB35</f>
        <v>55</v>
      </c>
      <c r="S34" s="109">
        <f>Поликлиника!BJ35</f>
        <v>21700</v>
      </c>
      <c r="T34" s="109">
        <f>Поликлиника!BN35</f>
        <v>21700</v>
      </c>
      <c r="U34" s="110">
        <f t="shared" si="4"/>
        <v>0</v>
      </c>
      <c r="V34" s="109">
        <f>Поликлиника!BR35</f>
        <v>0</v>
      </c>
      <c r="W34" s="111">
        <f>Поликлиника!BZ35</f>
        <v>0</v>
      </c>
      <c r="X34" s="111">
        <f>Поликлиника!CD35</f>
        <v>0</v>
      </c>
      <c r="Y34" s="110">
        <f t="shared" si="5"/>
        <v>0</v>
      </c>
      <c r="Z34" s="109">
        <f>Поликлиника!CH35</f>
        <v>0</v>
      </c>
      <c r="AA34" s="112">
        <f>'Круглосуточный стационар'!C35</f>
        <v>0</v>
      </c>
      <c r="AB34" s="112">
        <f>'Круглосуточный стационар'!G35</f>
        <v>0</v>
      </c>
      <c r="AC34" s="110">
        <f t="shared" si="6"/>
        <v>0</v>
      </c>
      <c r="AD34" s="112">
        <f>'Круглосуточный стационар'!K35</f>
        <v>0</v>
      </c>
      <c r="AE34" s="112">
        <f>'Круглосуточный стационар'!S35</f>
        <v>0</v>
      </c>
      <c r="AF34" s="112">
        <f>'Круглосуточный стационар'!W35</f>
        <v>0</v>
      </c>
      <c r="AG34" s="110">
        <f t="shared" si="7"/>
        <v>0</v>
      </c>
      <c r="AH34" s="112">
        <f>'Круглосуточный стационар'!AA35</f>
        <v>0</v>
      </c>
      <c r="AI34" s="109">
        <f>'Дневной стационар'!C35</f>
        <v>0</v>
      </c>
      <c r="AJ34" s="109">
        <f>'Дневной стационар'!G35</f>
        <v>0</v>
      </c>
      <c r="AK34" s="110">
        <f t="shared" si="8"/>
        <v>0</v>
      </c>
      <c r="AL34" s="113">
        <f>'Дневной стационар'!K35</f>
        <v>0</v>
      </c>
      <c r="AM34" s="114"/>
      <c r="AN34" s="115"/>
    </row>
    <row r="35" spans="1:40" x14ac:dyDescent="0.25">
      <c r="A35" s="106">
        <f>'Скорая медицинская помощь'!A36</f>
        <v>22</v>
      </c>
      <c r="B35" s="116" t="str">
        <f>'Скорая медицинская помощь'!B36</f>
        <v>Вилючинская ГБ</v>
      </c>
      <c r="C35" s="108">
        <f>'Скорая медицинская помощь'!C36</f>
        <v>5517</v>
      </c>
      <c r="D35" s="109">
        <f>'Скорая медицинская помощь'!G36</f>
        <v>5517</v>
      </c>
      <c r="E35" s="110">
        <f t="shared" si="0"/>
        <v>0</v>
      </c>
      <c r="F35" s="111">
        <f>'Скорая медицинская помощь'!K36</f>
        <v>0</v>
      </c>
      <c r="G35" s="109">
        <f>Поликлиника!C36</f>
        <v>11538</v>
      </c>
      <c r="H35" s="109">
        <f>Поликлиника!G36</f>
        <v>11260</v>
      </c>
      <c r="I35" s="110">
        <f t="shared" si="1"/>
        <v>-278</v>
      </c>
      <c r="J35" s="109">
        <f>Поликлиника!L36</f>
        <v>0</v>
      </c>
      <c r="K35" s="109">
        <f>Поликлиника!R36</f>
        <v>36055</v>
      </c>
      <c r="L35" s="109">
        <f>Поликлиника!Z36</f>
        <v>40304</v>
      </c>
      <c r="M35" s="110">
        <f t="shared" si="2"/>
        <v>4249</v>
      </c>
      <c r="N35" s="109">
        <f>Поликлиника!AH36</f>
        <v>0</v>
      </c>
      <c r="O35" s="111">
        <f>Поликлиника!AT36</f>
        <v>2600</v>
      </c>
      <c r="P35" s="111">
        <f>Поликлиника!AX36</f>
        <v>2600</v>
      </c>
      <c r="Q35" s="110">
        <f t="shared" si="3"/>
        <v>0</v>
      </c>
      <c r="R35" s="111">
        <f>Поликлиника!BB36</f>
        <v>0</v>
      </c>
      <c r="S35" s="109">
        <f>Поликлиника!BJ36</f>
        <v>26050</v>
      </c>
      <c r="T35" s="109">
        <f>Поликлиника!BN36</f>
        <v>26050</v>
      </c>
      <c r="U35" s="110">
        <f t="shared" si="4"/>
        <v>0</v>
      </c>
      <c r="V35" s="109">
        <f>Поликлиника!BR36</f>
        <v>0</v>
      </c>
      <c r="W35" s="111">
        <f>Поликлиника!BZ36</f>
        <v>278</v>
      </c>
      <c r="X35" s="111">
        <f>Поликлиника!CD36</f>
        <v>272</v>
      </c>
      <c r="Y35" s="110">
        <f t="shared" si="5"/>
        <v>-6</v>
      </c>
      <c r="Z35" s="109">
        <f>Поликлиника!CH36</f>
        <v>0</v>
      </c>
      <c r="AA35" s="112">
        <f>'Круглосуточный стационар'!C36</f>
        <v>1732</v>
      </c>
      <c r="AB35" s="112">
        <f>'Круглосуточный стационар'!G36</f>
        <v>1732</v>
      </c>
      <c r="AC35" s="110">
        <f t="shared" si="6"/>
        <v>0</v>
      </c>
      <c r="AD35" s="112">
        <f>'Круглосуточный стационар'!K36</f>
        <v>0</v>
      </c>
      <c r="AE35" s="112">
        <f>'Круглосуточный стационар'!S36</f>
        <v>0</v>
      </c>
      <c r="AF35" s="112">
        <f>'Круглосуточный стационар'!W36</f>
        <v>0</v>
      </c>
      <c r="AG35" s="110">
        <f t="shared" si="7"/>
        <v>0</v>
      </c>
      <c r="AH35" s="112">
        <f>'Круглосуточный стационар'!AA36</f>
        <v>0</v>
      </c>
      <c r="AI35" s="109">
        <f>'Дневной стационар'!C36</f>
        <v>560</v>
      </c>
      <c r="AJ35" s="109">
        <f>'Дневной стационар'!G36</f>
        <v>560</v>
      </c>
      <c r="AK35" s="110">
        <f t="shared" si="8"/>
        <v>0</v>
      </c>
      <c r="AL35" s="113">
        <f>'Дневной стационар'!K36</f>
        <v>0</v>
      </c>
      <c r="AM35" s="114"/>
      <c r="AN35" s="115"/>
    </row>
    <row r="36" spans="1:40" x14ac:dyDescent="0.25">
      <c r="A36" s="106">
        <f>'Скорая медицинская помощь'!A37</f>
        <v>23</v>
      </c>
      <c r="B36" s="116" t="str">
        <f>'Скорая медицинская помощь'!B37</f>
        <v>МСЧ УВД</v>
      </c>
      <c r="C36" s="108">
        <f>'Скорая медицинская помощь'!C37</f>
        <v>0</v>
      </c>
      <c r="D36" s="109">
        <f>'Скорая медицинская помощь'!G37</f>
        <v>0</v>
      </c>
      <c r="E36" s="110">
        <f t="shared" si="0"/>
        <v>0</v>
      </c>
      <c r="F36" s="111">
        <f>'Скорая медицинская помощь'!K37</f>
        <v>0</v>
      </c>
      <c r="G36" s="109">
        <f>Поликлиника!C37</f>
        <v>398</v>
      </c>
      <c r="H36" s="109">
        <f>Поликлиника!G37</f>
        <v>494</v>
      </c>
      <c r="I36" s="110">
        <f t="shared" si="1"/>
        <v>96</v>
      </c>
      <c r="J36" s="109">
        <f>Поликлиника!L37</f>
        <v>0</v>
      </c>
      <c r="K36" s="109">
        <f>Поликлиника!R37</f>
        <v>1450</v>
      </c>
      <c r="L36" s="109">
        <f>Поликлиника!Z37</f>
        <v>1296</v>
      </c>
      <c r="M36" s="110">
        <f t="shared" si="2"/>
        <v>-154</v>
      </c>
      <c r="N36" s="109">
        <f>Поликлиника!AH37</f>
        <v>0</v>
      </c>
      <c r="O36" s="111">
        <f>Поликлиника!AT37</f>
        <v>0</v>
      </c>
      <c r="P36" s="111">
        <f>Поликлиника!AX37</f>
        <v>0</v>
      </c>
      <c r="Q36" s="110">
        <f t="shared" si="3"/>
        <v>0</v>
      </c>
      <c r="R36" s="111">
        <f>Поликлиника!BB37</f>
        <v>0</v>
      </c>
      <c r="S36" s="109">
        <f>Поликлиника!BJ37</f>
        <v>1232</v>
      </c>
      <c r="T36" s="109">
        <f>Поликлиника!BN37</f>
        <v>1347</v>
      </c>
      <c r="U36" s="110">
        <f t="shared" si="4"/>
        <v>115</v>
      </c>
      <c r="V36" s="109">
        <f>Поликлиника!BR37</f>
        <v>0</v>
      </c>
      <c r="W36" s="111">
        <f>Поликлиника!BZ37</f>
        <v>250</v>
      </c>
      <c r="X36" s="111">
        <f>Поликлиника!CD37</f>
        <v>250</v>
      </c>
      <c r="Y36" s="110">
        <f t="shared" si="5"/>
        <v>0</v>
      </c>
      <c r="Z36" s="109">
        <f>Поликлиника!CH37</f>
        <v>-885</v>
      </c>
      <c r="AA36" s="112">
        <f>'Круглосуточный стационар'!C37</f>
        <v>95</v>
      </c>
      <c r="AB36" s="112">
        <f>'Круглосуточный стационар'!G37</f>
        <v>112</v>
      </c>
      <c r="AC36" s="110">
        <f t="shared" si="6"/>
        <v>17</v>
      </c>
      <c r="AD36" s="112">
        <f>'Круглосуточный стационар'!K37</f>
        <v>0</v>
      </c>
      <c r="AE36" s="112">
        <f>'Круглосуточный стационар'!S37</f>
        <v>0</v>
      </c>
      <c r="AF36" s="112">
        <f>'Круглосуточный стационар'!W37</f>
        <v>0</v>
      </c>
      <c r="AG36" s="110">
        <f t="shared" si="7"/>
        <v>0</v>
      </c>
      <c r="AH36" s="112">
        <f>'Круглосуточный стационар'!AA37</f>
        <v>0</v>
      </c>
      <c r="AI36" s="109">
        <f>'Дневной стационар'!C37</f>
        <v>0</v>
      </c>
      <c r="AJ36" s="109">
        <f>'Дневной стационар'!G37</f>
        <v>0</v>
      </c>
      <c r="AK36" s="110">
        <f t="shared" si="8"/>
        <v>0</v>
      </c>
      <c r="AL36" s="113">
        <f>'Дневной стационар'!K37</f>
        <v>0</v>
      </c>
      <c r="AM36" s="114"/>
      <c r="AN36" s="115"/>
    </row>
    <row r="37" spans="1:40" x14ac:dyDescent="0.25">
      <c r="A37" s="106">
        <f>'Скорая медицинская помощь'!A38</f>
        <v>24</v>
      </c>
      <c r="B37" s="116" t="str">
        <f>'Скорая медицинская помощь'!B38</f>
        <v>ДВОМЦ</v>
      </c>
      <c r="C37" s="108">
        <f>'Скорая медицинская помощь'!C38</f>
        <v>0</v>
      </c>
      <c r="D37" s="109">
        <f>'Скорая медицинская помощь'!G38</f>
        <v>0</v>
      </c>
      <c r="E37" s="110">
        <f t="shared" si="0"/>
        <v>0</v>
      </c>
      <c r="F37" s="111">
        <f>'Скорая медицинская помощь'!K38</f>
        <v>0</v>
      </c>
      <c r="G37" s="109">
        <f>Поликлиника!C38</f>
        <v>2042</v>
      </c>
      <c r="H37" s="109">
        <f>Поликлиника!G38</f>
        <v>2015</v>
      </c>
      <c r="I37" s="110">
        <f t="shared" si="1"/>
        <v>-27</v>
      </c>
      <c r="J37" s="109">
        <f>Поликлиника!L38</f>
        <v>0</v>
      </c>
      <c r="K37" s="109">
        <f>Поликлиника!R38</f>
        <v>7350</v>
      </c>
      <c r="L37" s="109">
        <f>Поликлиника!Z38</f>
        <v>7045</v>
      </c>
      <c r="M37" s="110">
        <f t="shared" si="2"/>
        <v>-305</v>
      </c>
      <c r="N37" s="109">
        <f>Поликлиника!AH38</f>
        <v>0</v>
      </c>
      <c r="O37" s="111">
        <f>Поликлиника!AT38</f>
        <v>360</v>
      </c>
      <c r="P37" s="111">
        <f>Поликлиника!AX38</f>
        <v>360</v>
      </c>
      <c r="Q37" s="110">
        <f t="shared" si="3"/>
        <v>0</v>
      </c>
      <c r="R37" s="111">
        <f>Поликлиника!BB38</f>
        <v>0</v>
      </c>
      <c r="S37" s="109">
        <f>Поликлиника!BJ38</f>
        <v>5230</v>
      </c>
      <c r="T37" s="109">
        <f>Поликлиника!BN38</f>
        <v>5230</v>
      </c>
      <c r="U37" s="110">
        <f t="shared" si="4"/>
        <v>0</v>
      </c>
      <c r="V37" s="109">
        <f>Поликлиника!BR38</f>
        <v>0</v>
      </c>
      <c r="W37" s="111">
        <f>Поликлиника!BZ38</f>
        <v>470</v>
      </c>
      <c r="X37" s="111">
        <f>Поликлиника!CD38</f>
        <v>470</v>
      </c>
      <c r="Y37" s="110">
        <f t="shared" si="5"/>
        <v>0</v>
      </c>
      <c r="Z37" s="109">
        <f>Поликлиника!CH38</f>
        <v>0</v>
      </c>
      <c r="AA37" s="112">
        <f>'Круглосуточный стационар'!C38</f>
        <v>692</v>
      </c>
      <c r="AB37" s="112">
        <f>'Круглосуточный стационар'!G38</f>
        <v>692</v>
      </c>
      <c r="AC37" s="110">
        <f t="shared" si="6"/>
        <v>0</v>
      </c>
      <c r="AD37" s="112">
        <f>'Круглосуточный стационар'!K38</f>
        <v>0</v>
      </c>
      <c r="AE37" s="112">
        <f>'Круглосуточный стационар'!S38</f>
        <v>0</v>
      </c>
      <c r="AF37" s="112">
        <f>'Круглосуточный стационар'!W38</f>
        <v>0</v>
      </c>
      <c r="AG37" s="110">
        <f t="shared" si="7"/>
        <v>0</v>
      </c>
      <c r="AH37" s="112">
        <f>'Круглосуточный стационар'!AA38</f>
        <v>0</v>
      </c>
      <c r="AI37" s="109">
        <f>'Дневной стационар'!C38</f>
        <v>575</v>
      </c>
      <c r="AJ37" s="109">
        <f>'Дневной стационар'!G38</f>
        <v>575</v>
      </c>
      <c r="AK37" s="110">
        <f t="shared" si="8"/>
        <v>0</v>
      </c>
      <c r="AL37" s="113">
        <f>'Дневной стационар'!K38</f>
        <v>0</v>
      </c>
      <c r="AM37" s="114"/>
      <c r="AN37" s="115"/>
    </row>
    <row r="38" spans="1:40" x14ac:dyDescent="0.25">
      <c r="A38" s="106">
        <f>'Скорая медицинская помощь'!A39</f>
        <v>25</v>
      </c>
      <c r="B38" s="116" t="str">
        <f>'Скорая медицинская помощь'!B39</f>
        <v>Филиал №2 ФГКУ "1477 ВМКГ"</v>
      </c>
      <c r="C38" s="108">
        <f>'Скорая медицинская помощь'!C39</f>
        <v>0</v>
      </c>
      <c r="D38" s="109">
        <f>'Скорая медицинская помощь'!G39</f>
        <v>0</v>
      </c>
      <c r="E38" s="110">
        <f t="shared" si="0"/>
        <v>0</v>
      </c>
      <c r="F38" s="111">
        <f>'Скорая медицинская помощь'!K39</f>
        <v>0</v>
      </c>
      <c r="G38" s="109">
        <f>Поликлиника!C39</f>
        <v>0</v>
      </c>
      <c r="H38" s="109">
        <f>Поликлиника!G39</f>
        <v>0</v>
      </c>
      <c r="I38" s="110">
        <f t="shared" si="1"/>
        <v>0</v>
      </c>
      <c r="J38" s="109">
        <f>Поликлиника!L39</f>
        <v>0</v>
      </c>
      <c r="K38" s="109">
        <f>Поликлиника!R39</f>
        <v>0</v>
      </c>
      <c r="L38" s="109">
        <f>Поликлиника!Z39</f>
        <v>0</v>
      </c>
      <c r="M38" s="110">
        <f t="shared" si="2"/>
        <v>0</v>
      </c>
      <c r="N38" s="109">
        <f>Поликлиника!AH39</f>
        <v>0</v>
      </c>
      <c r="O38" s="111">
        <f>Поликлиника!AT39</f>
        <v>0</v>
      </c>
      <c r="P38" s="111">
        <f>Поликлиника!AX39</f>
        <v>0</v>
      </c>
      <c r="Q38" s="110">
        <f t="shared" si="3"/>
        <v>0</v>
      </c>
      <c r="R38" s="111">
        <f>Поликлиника!BB39</f>
        <v>0</v>
      </c>
      <c r="S38" s="109">
        <f>Поликлиника!BJ39</f>
        <v>0</v>
      </c>
      <c r="T38" s="109">
        <f>Поликлиника!BN39</f>
        <v>0</v>
      </c>
      <c r="U38" s="110">
        <f t="shared" si="4"/>
        <v>0</v>
      </c>
      <c r="V38" s="109">
        <f>Поликлиника!BR39</f>
        <v>0</v>
      </c>
      <c r="W38" s="111">
        <f>Поликлиника!BZ39</f>
        <v>0</v>
      </c>
      <c r="X38" s="111">
        <f>Поликлиника!CD39</f>
        <v>0</v>
      </c>
      <c r="Y38" s="110">
        <f t="shared" si="5"/>
        <v>0</v>
      </c>
      <c r="Z38" s="109">
        <f>Поликлиника!CH39</f>
        <v>0</v>
      </c>
      <c r="AA38" s="112">
        <f>'Круглосуточный стационар'!C39</f>
        <v>150</v>
      </c>
      <c r="AB38" s="112">
        <f>'Круглосуточный стационар'!G39</f>
        <v>150</v>
      </c>
      <c r="AC38" s="110">
        <f t="shared" si="6"/>
        <v>0</v>
      </c>
      <c r="AD38" s="112">
        <f>'Круглосуточный стационар'!K39</f>
        <v>0</v>
      </c>
      <c r="AE38" s="112">
        <f>'Круглосуточный стационар'!S39</f>
        <v>0</v>
      </c>
      <c r="AF38" s="112">
        <f>'Круглосуточный стационар'!W39</f>
        <v>0</v>
      </c>
      <c r="AG38" s="110">
        <f t="shared" si="7"/>
        <v>0</v>
      </c>
      <c r="AH38" s="112">
        <f>'Круглосуточный стационар'!AA39</f>
        <v>0</v>
      </c>
      <c r="AI38" s="109">
        <f>'Дневной стационар'!C39</f>
        <v>0</v>
      </c>
      <c r="AJ38" s="109">
        <f>'Дневной стационар'!G39</f>
        <v>0</v>
      </c>
      <c r="AK38" s="110">
        <f t="shared" si="8"/>
        <v>0</v>
      </c>
      <c r="AL38" s="113">
        <f>'Дневной стационар'!K39</f>
        <v>0</v>
      </c>
      <c r="AM38" s="114"/>
      <c r="AN38" s="115"/>
    </row>
    <row r="39" spans="1:40" x14ac:dyDescent="0.25">
      <c r="A39" s="106">
        <f>'Скорая медицинская помощь'!A40</f>
        <v>26</v>
      </c>
      <c r="B39" s="116" t="str">
        <f>'Скорая медицинская помощь'!B40</f>
        <v>У-Камчатская РБ</v>
      </c>
      <c r="C39" s="108">
        <f>'Скорая медицинская помощь'!C40</f>
        <v>450</v>
      </c>
      <c r="D39" s="109">
        <f>'Скорая медицинская помощь'!G40</f>
        <v>450</v>
      </c>
      <c r="E39" s="110">
        <f t="shared" si="0"/>
        <v>0</v>
      </c>
      <c r="F39" s="111">
        <f>'Скорая медицинская помощь'!K40</f>
        <v>0</v>
      </c>
      <c r="G39" s="109">
        <f>Поликлиника!C40</f>
        <v>1748</v>
      </c>
      <c r="H39" s="109">
        <f>Поликлиника!G40</f>
        <v>1658</v>
      </c>
      <c r="I39" s="110">
        <f t="shared" si="1"/>
        <v>-90</v>
      </c>
      <c r="J39" s="109">
        <f>Поликлиника!L40</f>
        <v>0</v>
      </c>
      <c r="K39" s="109">
        <f>Поликлиника!R40</f>
        <v>6600</v>
      </c>
      <c r="L39" s="109">
        <f>Поликлиника!Z40</f>
        <v>5250</v>
      </c>
      <c r="M39" s="110">
        <f t="shared" si="2"/>
        <v>-1350</v>
      </c>
      <c r="N39" s="109">
        <f>Поликлиника!AH40</f>
        <v>0</v>
      </c>
      <c r="O39" s="111">
        <f>Поликлиника!AT40</f>
        <v>630</v>
      </c>
      <c r="P39" s="111">
        <f>Поликлиника!AX40</f>
        <v>630</v>
      </c>
      <c r="Q39" s="110">
        <f t="shared" si="3"/>
        <v>0</v>
      </c>
      <c r="R39" s="111">
        <f>Поликлиника!BB40</f>
        <v>0</v>
      </c>
      <c r="S39" s="109">
        <f>Поликлиника!BJ40</f>
        <v>2000</v>
      </c>
      <c r="T39" s="109">
        <f>Поликлиника!BN40</f>
        <v>2000</v>
      </c>
      <c r="U39" s="110">
        <f t="shared" si="4"/>
        <v>0</v>
      </c>
      <c r="V39" s="109">
        <f>Поликлиника!BR40</f>
        <v>0</v>
      </c>
      <c r="W39" s="111">
        <f>Поликлиника!BZ40</f>
        <v>200</v>
      </c>
      <c r="X39" s="111">
        <f>Поликлиника!CD40</f>
        <v>200</v>
      </c>
      <c r="Y39" s="110">
        <f t="shared" si="5"/>
        <v>0</v>
      </c>
      <c r="Z39" s="109">
        <f>Поликлиника!CH40</f>
        <v>0</v>
      </c>
      <c r="AA39" s="112">
        <f>'Круглосуточный стационар'!C40</f>
        <v>314</v>
      </c>
      <c r="AB39" s="112">
        <f>'Круглосуточный стационар'!G40</f>
        <v>304</v>
      </c>
      <c r="AC39" s="110">
        <f t="shared" si="6"/>
        <v>-10</v>
      </c>
      <c r="AD39" s="112">
        <f>'Круглосуточный стационар'!K40</f>
        <v>0</v>
      </c>
      <c r="AE39" s="112">
        <f>'Круглосуточный стационар'!S40</f>
        <v>0</v>
      </c>
      <c r="AF39" s="112">
        <f>'Круглосуточный стационар'!W40</f>
        <v>0</v>
      </c>
      <c r="AG39" s="110">
        <f t="shared" si="7"/>
        <v>0</v>
      </c>
      <c r="AH39" s="112">
        <f>'Круглосуточный стационар'!AA40</f>
        <v>0</v>
      </c>
      <c r="AI39" s="109">
        <f>'Дневной стационар'!C40</f>
        <v>325</v>
      </c>
      <c r="AJ39" s="109">
        <f>'Дневной стационар'!G40</f>
        <v>325</v>
      </c>
      <c r="AK39" s="110">
        <f t="shared" si="8"/>
        <v>0</v>
      </c>
      <c r="AL39" s="113">
        <f>'Дневной стационар'!K40</f>
        <v>0</v>
      </c>
      <c r="AM39" s="114"/>
      <c r="AN39" s="115"/>
    </row>
    <row r="40" spans="1:40" x14ac:dyDescent="0.25">
      <c r="A40" s="106">
        <f>'Скорая медицинская помощь'!A41</f>
        <v>27</v>
      </c>
      <c r="B40" s="116" t="str">
        <f>'Скорая медицинская помощь'!B41</f>
        <v>Ключевская РБ</v>
      </c>
      <c r="C40" s="108">
        <f>'Скорая медицинская помощь'!C41</f>
        <v>1200</v>
      </c>
      <c r="D40" s="109">
        <f>'Скорая медицинская помощь'!G41</f>
        <v>1200</v>
      </c>
      <c r="E40" s="110">
        <f t="shared" si="0"/>
        <v>0</v>
      </c>
      <c r="F40" s="111">
        <f>'Скорая медицинская помощь'!K41</f>
        <v>0</v>
      </c>
      <c r="G40" s="109">
        <f>Поликлиника!C41</f>
        <v>2356</v>
      </c>
      <c r="H40" s="109">
        <f>Поликлиника!G41</f>
        <v>2321</v>
      </c>
      <c r="I40" s="110">
        <f t="shared" si="1"/>
        <v>-35</v>
      </c>
      <c r="J40" s="109">
        <f>Поликлиника!L41</f>
        <v>0</v>
      </c>
      <c r="K40" s="109">
        <f>Поликлиника!R41</f>
        <v>11004</v>
      </c>
      <c r="L40" s="109">
        <f>Поликлиника!Z41</f>
        <v>12004</v>
      </c>
      <c r="M40" s="110">
        <f t="shared" si="2"/>
        <v>1000</v>
      </c>
      <c r="N40" s="109">
        <f>Поликлиника!AH41</f>
        <v>0</v>
      </c>
      <c r="O40" s="111">
        <f>Поликлиника!AT41</f>
        <v>422</v>
      </c>
      <c r="P40" s="111">
        <f>Поликлиника!AX41</f>
        <v>467</v>
      </c>
      <c r="Q40" s="110">
        <f t="shared" si="3"/>
        <v>45</v>
      </c>
      <c r="R40" s="111">
        <f>Поликлиника!BB41</f>
        <v>0</v>
      </c>
      <c r="S40" s="109">
        <f>Поликлиника!BJ41</f>
        <v>6659</v>
      </c>
      <c r="T40" s="109">
        <f>Поликлиника!BN41</f>
        <v>6659</v>
      </c>
      <c r="U40" s="110">
        <f t="shared" si="4"/>
        <v>0</v>
      </c>
      <c r="V40" s="109">
        <f>Поликлиника!BR41</f>
        <v>0</v>
      </c>
      <c r="W40" s="111">
        <f>Поликлиника!BZ41</f>
        <v>220</v>
      </c>
      <c r="X40" s="111">
        <f>Поликлиника!CD41</f>
        <v>220</v>
      </c>
      <c r="Y40" s="110">
        <f t="shared" si="5"/>
        <v>0</v>
      </c>
      <c r="Z40" s="109">
        <f>Поликлиника!CH41</f>
        <v>0</v>
      </c>
      <c r="AA40" s="112">
        <f>'Круглосуточный стационар'!C41</f>
        <v>553</v>
      </c>
      <c r="AB40" s="112">
        <f>'Круглосуточный стационар'!G41</f>
        <v>553</v>
      </c>
      <c r="AC40" s="110">
        <f t="shared" si="6"/>
        <v>0</v>
      </c>
      <c r="AD40" s="112">
        <f>'Круглосуточный стационар'!K41</f>
        <v>0</v>
      </c>
      <c r="AE40" s="112">
        <f>'Круглосуточный стационар'!S41</f>
        <v>0</v>
      </c>
      <c r="AF40" s="112">
        <f>'Круглосуточный стационар'!W41</f>
        <v>0</v>
      </c>
      <c r="AG40" s="110">
        <f t="shared" si="7"/>
        <v>0</v>
      </c>
      <c r="AH40" s="112">
        <f>'Круглосуточный стационар'!AA41</f>
        <v>0</v>
      </c>
      <c r="AI40" s="109">
        <f>'Дневной стационар'!C41</f>
        <v>325</v>
      </c>
      <c r="AJ40" s="109">
        <f>'Дневной стационар'!G41</f>
        <v>325</v>
      </c>
      <c r="AK40" s="110">
        <f t="shared" si="8"/>
        <v>0</v>
      </c>
      <c r="AL40" s="113">
        <f>'Дневной стационар'!K41</f>
        <v>0</v>
      </c>
      <c r="AM40" s="114"/>
      <c r="AN40" s="115"/>
    </row>
    <row r="41" spans="1:40" x14ac:dyDescent="0.25">
      <c r="A41" s="106">
        <f>'Скорая медицинская помощь'!A42</f>
        <v>28</v>
      </c>
      <c r="B41" s="116" t="str">
        <f>'Скорая медицинская помощь'!B42</f>
        <v>У-Большерецкая РБ</v>
      </c>
      <c r="C41" s="108">
        <f>'Скорая медицинская помощь'!C42</f>
        <v>1861</v>
      </c>
      <c r="D41" s="109">
        <f>'Скорая медицинская помощь'!G42</f>
        <v>1861</v>
      </c>
      <c r="E41" s="110">
        <f t="shared" si="0"/>
        <v>0</v>
      </c>
      <c r="F41" s="111">
        <f>'Скорая медицинская помощь'!K42</f>
        <v>0</v>
      </c>
      <c r="G41" s="109">
        <f>Поликлиника!C42</f>
        <v>2189</v>
      </c>
      <c r="H41" s="109">
        <f>Поликлиника!G42</f>
        <v>1853</v>
      </c>
      <c r="I41" s="110">
        <f t="shared" si="1"/>
        <v>-336</v>
      </c>
      <c r="J41" s="109">
        <f>Поликлиника!L42</f>
        <v>0</v>
      </c>
      <c r="K41" s="109">
        <f>Поликлиника!R42</f>
        <v>7257</v>
      </c>
      <c r="L41" s="109">
        <f>Поликлиника!Z42</f>
        <v>7282</v>
      </c>
      <c r="M41" s="110">
        <f t="shared" si="2"/>
        <v>25</v>
      </c>
      <c r="N41" s="109">
        <f>Поликлиника!AH42</f>
        <v>0</v>
      </c>
      <c r="O41" s="111">
        <f>Поликлиника!AT42</f>
        <v>6667</v>
      </c>
      <c r="P41" s="111">
        <f>Поликлиника!AX42</f>
        <v>6667</v>
      </c>
      <c r="Q41" s="110">
        <f t="shared" si="3"/>
        <v>0</v>
      </c>
      <c r="R41" s="111">
        <f>Поликлиника!BB42</f>
        <v>0</v>
      </c>
      <c r="S41" s="109">
        <f>Поликлиника!BJ42</f>
        <v>3545</v>
      </c>
      <c r="T41" s="109">
        <f>Поликлиника!BN42</f>
        <v>3545</v>
      </c>
      <c r="U41" s="110">
        <f t="shared" si="4"/>
        <v>0</v>
      </c>
      <c r="V41" s="109">
        <f>Поликлиника!BR42</f>
        <v>0</v>
      </c>
      <c r="W41" s="111">
        <f>Поликлиника!BZ42</f>
        <v>0</v>
      </c>
      <c r="X41" s="111">
        <f>Поликлиника!CD42</f>
        <v>0</v>
      </c>
      <c r="Y41" s="110">
        <f t="shared" si="5"/>
        <v>0</v>
      </c>
      <c r="Z41" s="109">
        <f>Поликлиника!CH42</f>
        <v>0</v>
      </c>
      <c r="AA41" s="112">
        <f>'Круглосуточный стационар'!C42</f>
        <v>399</v>
      </c>
      <c r="AB41" s="112">
        <f>'Круглосуточный стационар'!G42</f>
        <v>399</v>
      </c>
      <c r="AC41" s="110">
        <f t="shared" si="6"/>
        <v>0</v>
      </c>
      <c r="AD41" s="112">
        <f>'Круглосуточный стационар'!K42</f>
        <v>0</v>
      </c>
      <c r="AE41" s="112">
        <f>'Круглосуточный стационар'!S42</f>
        <v>0</v>
      </c>
      <c r="AF41" s="112">
        <f>'Круглосуточный стационар'!W42</f>
        <v>0</v>
      </c>
      <c r="AG41" s="110">
        <f t="shared" si="7"/>
        <v>0</v>
      </c>
      <c r="AH41" s="112">
        <f>'Круглосуточный стационар'!AA42</f>
        <v>0</v>
      </c>
      <c r="AI41" s="109">
        <f>'Дневной стационар'!C42</f>
        <v>209</v>
      </c>
      <c r="AJ41" s="109">
        <f>'Дневной стационар'!G42</f>
        <v>209</v>
      </c>
      <c r="AK41" s="110">
        <f t="shared" si="8"/>
        <v>0</v>
      </c>
      <c r="AL41" s="113">
        <f>'Дневной стационар'!K42</f>
        <v>0</v>
      </c>
      <c r="AM41" s="114"/>
      <c r="AN41" s="115"/>
    </row>
    <row r="42" spans="1:40" x14ac:dyDescent="0.25">
      <c r="A42" s="106">
        <f>'Скорая медицинская помощь'!A43</f>
        <v>29</v>
      </c>
      <c r="B42" s="116" t="str">
        <f>'Скорая медицинская помощь'!B43</f>
        <v>Озерновская РБ</v>
      </c>
      <c r="C42" s="108">
        <f>'Скорая медицинская помощь'!C43</f>
        <v>1609</v>
      </c>
      <c r="D42" s="109">
        <f>'Скорая медицинская помощь'!G43</f>
        <v>1609</v>
      </c>
      <c r="E42" s="110">
        <f t="shared" si="0"/>
        <v>0</v>
      </c>
      <c r="F42" s="111">
        <f>'Скорая медицинская помощь'!K43</f>
        <v>0</v>
      </c>
      <c r="G42" s="109">
        <f>Поликлиника!C43</f>
        <v>1107</v>
      </c>
      <c r="H42" s="109">
        <f>Поликлиника!G43</f>
        <v>839</v>
      </c>
      <c r="I42" s="110">
        <f t="shared" si="1"/>
        <v>-268</v>
      </c>
      <c r="J42" s="109">
        <f>Поликлиника!L43</f>
        <v>0</v>
      </c>
      <c r="K42" s="109">
        <f>Поликлиника!R43</f>
        <v>1665</v>
      </c>
      <c r="L42" s="109">
        <f>Поликлиника!Z43</f>
        <v>1715</v>
      </c>
      <c r="M42" s="110">
        <f t="shared" si="2"/>
        <v>50</v>
      </c>
      <c r="N42" s="109">
        <f>Поликлиника!AH43</f>
        <v>0</v>
      </c>
      <c r="O42" s="111">
        <f>Поликлиника!AT43</f>
        <v>320</v>
      </c>
      <c r="P42" s="111">
        <f>Поликлиника!AX43</f>
        <v>320</v>
      </c>
      <c r="Q42" s="110">
        <f t="shared" si="3"/>
        <v>0</v>
      </c>
      <c r="R42" s="111">
        <f>Поликлиника!BB43</f>
        <v>0</v>
      </c>
      <c r="S42" s="109">
        <f>Поликлиника!BJ43</f>
        <v>2000</v>
      </c>
      <c r="T42" s="109">
        <f>Поликлиника!BN43</f>
        <v>2000</v>
      </c>
      <c r="U42" s="110">
        <f t="shared" si="4"/>
        <v>0</v>
      </c>
      <c r="V42" s="109">
        <f>Поликлиника!BR43</f>
        <v>0</v>
      </c>
      <c r="W42" s="111">
        <f>Поликлиника!BZ43</f>
        <v>93</v>
      </c>
      <c r="X42" s="111">
        <f>Поликлиника!CD43</f>
        <v>93</v>
      </c>
      <c r="Y42" s="110">
        <f t="shared" si="5"/>
        <v>0</v>
      </c>
      <c r="Z42" s="109">
        <f>Поликлиника!CH43</f>
        <v>0</v>
      </c>
      <c r="AA42" s="112">
        <f>'Круглосуточный стационар'!C43</f>
        <v>231</v>
      </c>
      <c r="AB42" s="112">
        <f>'Круглосуточный стационар'!G43</f>
        <v>231</v>
      </c>
      <c r="AC42" s="110">
        <f t="shared" si="6"/>
        <v>0</v>
      </c>
      <c r="AD42" s="112">
        <f>'Круглосуточный стационар'!K43</f>
        <v>0</v>
      </c>
      <c r="AE42" s="112">
        <f>'Круглосуточный стационар'!S43</f>
        <v>0</v>
      </c>
      <c r="AF42" s="112">
        <f>'Круглосуточный стационар'!W43</f>
        <v>0</v>
      </c>
      <c r="AG42" s="110">
        <f t="shared" si="7"/>
        <v>0</v>
      </c>
      <c r="AH42" s="112">
        <f>'Круглосуточный стационар'!AA43</f>
        <v>0</v>
      </c>
      <c r="AI42" s="109">
        <f>'Дневной стационар'!C43</f>
        <v>144</v>
      </c>
      <c r="AJ42" s="109">
        <f>'Дневной стационар'!G43</f>
        <v>144</v>
      </c>
      <c r="AK42" s="110">
        <f t="shared" si="8"/>
        <v>0</v>
      </c>
      <c r="AL42" s="113">
        <f>'Дневной стационар'!K43</f>
        <v>0</v>
      </c>
      <c r="AM42" s="114"/>
      <c r="AN42" s="115"/>
    </row>
    <row r="43" spans="1:40" s="119" customFormat="1" ht="15.75" customHeight="1" x14ac:dyDescent="0.25">
      <c r="A43" s="106">
        <f>'Скорая медицинская помощь'!A44</f>
        <v>30</v>
      </c>
      <c r="B43" s="116" t="str">
        <f>'Скорая медицинская помощь'!B44</f>
        <v>Мильковская РБ</v>
      </c>
      <c r="C43" s="108">
        <f>'Скорая медицинская помощь'!C44</f>
        <v>1650</v>
      </c>
      <c r="D43" s="109">
        <f>'Скорая медицинская помощь'!G44</f>
        <v>1650</v>
      </c>
      <c r="E43" s="110">
        <f t="shared" si="0"/>
        <v>0</v>
      </c>
      <c r="F43" s="111">
        <f>'Скорая медицинская помощь'!K44</f>
        <v>0</v>
      </c>
      <c r="G43" s="109">
        <f>Поликлиника!C44</f>
        <v>4545</v>
      </c>
      <c r="H43" s="109">
        <f>Поликлиника!G44</f>
        <v>4069</v>
      </c>
      <c r="I43" s="110">
        <f t="shared" si="1"/>
        <v>-476</v>
      </c>
      <c r="J43" s="109">
        <f>Поликлиника!L44</f>
        <v>0</v>
      </c>
      <c r="K43" s="109">
        <f>Поликлиника!R44</f>
        <v>26235</v>
      </c>
      <c r="L43" s="109">
        <f>Поликлиника!Z44</f>
        <v>26235</v>
      </c>
      <c r="M43" s="110">
        <f t="shared" si="2"/>
        <v>0</v>
      </c>
      <c r="N43" s="109">
        <f>Поликлиника!AH44</f>
        <v>0</v>
      </c>
      <c r="O43" s="111">
        <f>Поликлиника!AT44</f>
        <v>1300</v>
      </c>
      <c r="P43" s="111">
        <f>Поликлиника!AX44</f>
        <v>1300</v>
      </c>
      <c r="Q43" s="110">
        <f t="shared" si="3"/>
        <v>0</v>
      </c>
      <c r="R43" s="111">
        <f>Поликлиника!BB44</f>
        <v>0</v>
      </c>
      <c r="S43" s="109">
        <f>Поликлиника!BJ44</f>
        <v>17050</v>
      </c>
      <c r="T43" s="109">
        <f>Поликлиника!BN44</f>
        <v>17050</v>
      </c>
      <c r="U43" s="110">
        <f t="shared" si="4"/>
        <v>0</v>
      </c>
      <c r="V43" s="109">
        <f>Поликлиника!BR44</f>
        <v>0</v>
      </c>
      <c r="W43" s="111">
        <f>Поликлиника!BZ44</f>
        <v>80</v>
      </c>
      <c r="X43" s="111">
        <f>Поликлиника!CD44</f>
        <v>80</v>
      </c>
      <c r="Y43" s="110">
        <f t="shared" si="5"/>
        <v>0</v>
      </c>
      <c r="Z43" s="109">
        <f>Поликлиника!CH44</f>
        <v>0</v>
      </c>
      <c r="AA43" s="112">
        <f>'Круглосуточный стационар'!C44</f>
        <v>1062</v>
      </c>
      <c r="AB43" s="112">
        <f>'Круглосуточный стационар'!G44</f>
        <v>1062</v>
      </c>
      <c r="AC43" s="110">
        <f t="shared" si="6"/>
        <v>0</v>
      </c>
      <c r="AD43" s="112">
        <f>'Круглосуточный стационар'!K44</f>
        <v>0</v>
      </c>
      <c r="AE43" s="112">
        <f>'Круглосуточный стационар'!S44</f>
        <v>0</v>
      </c>
      <c r="AF43" s="112">
        <f>'Круглосуточный стационар'!W44</f>
        <v>0</v>
      </c>
      <c r="AG43" s="110">
        <f t="shared" si="7"/>
        <v>0</v>
      </c>
      <c r="AH43" s="112">
        <f>'Круглосуточный стационар'!AA44</f>
        <v>0</v>
      </c>
      <c r="AI43" s="109">
        <f>'Дневной стационар'!C44</f>
        <v>925</v>
      </c>
      <c r="AJ43" s="109">
        <f>'Дневной стационар'!G44</f>
        <v>925</v>
      </c>
      <c r="AK43" s="110">
        <f t="shared" si="8"/>
        <v>0</v>
      </c>
      <c r="AL43" s="113">
        <f>'Дневной стационар'!K44</f>
        <v>0</v>
      </c>
      <c r="AM43" s="117"/>
      <c r="AN43" s="118"/>
    </row>
    <row r="44" spans="1:40" x14ac:dyDescent="0.25">
      <c r="A44" s="106">
        <f>'Скорая медицинская помощь'!A45</f>
        <v>31</v>
      </c>
      <c r="B44" s="116" t="str">
        <f>'Скорая медицинская помощь'!B45</f>
        <v>Быстринская РБ</v>
      </c>
      <c r="C44" s="108">
        <f>'Скорая медицинская помощь'!C45</f>
        <v>649</v>
      </c>
      <c r="D44" s="109">
        <f>'Скорая медицинская помощь'!G45</f>
        <v>649</v>
      </c>
      <c r="E44" s="110">
        <f t="shared" si="0"/>
        <v>0</v>
      </c>
      <c r="F44" s="111">
        <f>'Скорая медицинская помощь'!K45</f>
        <v>0</v>
      </c>
      <c r="G44" s="109">
        <f>Поликлиника!C45</f>
        <v>1098</v>
      </c>
      <c r="H44" s="109">
        <f>Поликлиника!G45</f>
        <v>1046</v>
      </c>
      <c r="I44" s="110">
        <f t="shared" si="1"/>
        <v>-52</v>
      </c>
      <c r="J44" s="109">
        <f>Поликлиника!L45</f>
        <v>0</v>
      </c>
      <c r="K44" s="109">
        <f>Поликлиника!R45</f>
        <v>3700</v>
      </c>
      <c r="L44" s="109">
        <f>Поликлиника!Z45</f>
        <v>4296</v>
      </c>
      <c r="M44" s="110">
        <f t="shared" si="2"/>
        <v>596</v>
      </c>
      <c r="N44" s="109">
        <f>Поликлиника!AH45</f>
        <v>0</v>
      </c>
      <c r="O44" s="111">
        <f>Поликлиника!AT45</f>
        <v>300</v>
      </c>
      <c r="P44" s="111">
        <f>Поликлиника!AX45</f>
        <v>300</v>
      </c>
      <c r="Q44" s="110">
        <f t="shared" si="3"/>
        <v>0</v>
      </c>
      <c r="R44" s="111">
        <f>Поликлиника!BB45</f>
        <v>0</v>
      </c>
      <c r="S44" s="109">
        <f>Поликлиника!BJ45</f>
        <v>9004</v>
      </c>
      <c r="T44" s="109">
        <f>Поликлиника!BN45</f>
        <v>9004</v>
      </c>
      <c r="U44" s="110">
        <f t="shared" si="4"/>
        <v>0</v>
      </c>
      <c r="V44" s="109">
        <f>Поликлиника!BR45</f>
        <v>0</v>
      </c>
      <c r="W44" s="111">
        <f>Поликлиника!BZ45</f>
        <v>113</v>
      </c>
      <c r="X44" s="111">
        <f>Поликлиника!CD45</f>
        <v>113</v>
      </c>
      <c r="Y44" s="110">
        <f t="shared" si="5"/>
        <v>0</v>
      </c>
      <c r="Z44" s="109">
        <f>Поликлиника!CH45</f>
        <v>0</v>
      </c>
      <c r="AA44" s="112">
        <f>'Круглосуточный стационар'!C45</f>
        <v>289</v>
      </c>
      <c r="AB44" s="112">
        <f>'Круглосуточный стационар'!G45</f>
        <v>353</v>
      </c>
      <c r="AC44" s="110">
        <f t="shared" si="6"/>
        <v>64</v>
      </c>
      <c r="AD44" s="112">
        <f>'Круглосуточный стационар'!K45</f>
        <v>64</v>
      </c>
      <c r="AE44" s="112">
        <f>'Круглосуточный стационар'!S45</f>
        <v>0</v>
      </c>
      <c r="AF44" s="112">
        <f>'Круглосуточный стационар'!W45</f>
        <v>0</v>
      </c>
      <c r="AG44" s="110">
        <f t="shared" si="7"/>
        <v>0</v>
      </c>
      <c r="AH44" s="112">
        <f>'Круглосуточный стационар'!AA45</f>
        <v>0</v>
      </c>
      <c r="AI44" s="109">
        <f>'Дневной стационар'!C45</f>
        <v>233</v>
      </c>
      <c r="AJ44" s="109">
        <f>'Дневной стационар'!G45</f>
        <v>243</v>
      </c>
      <c r="AK44" s="110">
        <f t="shared" si="8"/>
        <v>10</v>
      </c>
      <c r="AL44" s="113">
        <f>'Дневной стационар'!K45</f>
        <v>10</v>
      </c>
      <c r="AM44" s="114"/>
      <c r="AN44" s="115"/>
    </row>
    <row r="45" spans="1:40" s="119" customFormat="1" x14ac:dyDescent="0.25">
      <c r="A45" s="106">
        <f>'Скорая медицинская помощь'!A46</f>
        <v>32</v>
      </c>
      <c r="B45" s="116" t="str">
        <f>'Скорая медицинская помощь'!B46</f>
        <v>Соболевская РБ</v>
      </c>
      <c r="C45" s="108">
        <f>'Скорая медицинская помощь'!C46</f>
        <v>550</v>
      </c>
      <c r="D45" s="109">
        <f>'Скорая медицинская помощь'!G46</f>
        <v>550</v>
      </c>
      <c r="E45" s="110">
        <f t="shared" si="0"/>
        <v>0</v>
      </c>
      <c r="F45" s="111">
        <f>'Скорая медицинская помощь'!K46</f>
        <v>0</v>
      </c>
      <c r="G45" s="109">
        <f>Поликлиника!C46</f>
        <v>750</v>
      </c>
      <c r="H45" s="109">
        <f>Поликлиника!G46</f>
        <v>769</v>
      </c>
      <c r="I45" s="110">
        <f t="shared" si="1"/>
        <v>19</v>
      </c>
      <c r="J45" s="109">
        <f>Поликлиника!L46</f>
        <v>0</v>
      </c>
      <c r="K45" s="109">
        <f>Поликлиника!R46</f>
        <v>2500</v>
      </c>
      <c r="L45" s="109">
        <f>Поликлиника!Z46</f>
        <v>2700</v>
      </c>
      <c r="M45" s="110">
        <f t="shared" si="2"/>
        <v>200</v>
      </c>
      <c r="N45" s="109">
        <f>Поликлиника!AH46</f>
        <v>0</v>
      </c>
      <c r="O45" s="111">
        <f>Поликлиника!AT46</f>
        <v>1630</v>
      </c>
      <c r="P45" s="111">
        <f>Поликлиника!AX46</f>
        <v>1630</v>
      </c>
      <c r="Q45" s="110">
        <f t="shared" si="3"/>
        <v>0</v>
      </c>
      <c r="R45" s="111">
        <f>Поликлиника!BB46</f>
        <v>0</v>
      </c>
      <c r="S45" s="109">
        <f>Поликлиника!BJ46</f>
        <v>3350</v>
      </c>
      <c r="T45" s="109">
        <f>Поликлиника!BN46</f>
        <v>3350</v>
      </c>
      <c r="U45" s="110">
        <f t="shared" si="4"/>
        <v>0</v>
      </c>
      <c r="V45" s="109">
        <f>Поликлиника!BR46</f>
        <v>0</v>
      </c>
      <c r="W45" s="111">
        <f>Поликлиника!BZ46</f>
        <v>130</v>
      </c>
      <c r="X45" s="111">
        <f>Поликлиника!CD46</f>
        <v>130</v>
      </c>
      <c r="Y45" s="110">
        <f t="shared" si="5"/>
        <v>0</v>
      </c>
      <c r="Z45" s="109">
        <f>Поликлиника!CH46</f>
        <v>0</v>
      </c>
      <c r="AA45" s="112">
        <f>'Круглосуточный стационар'!C46</f>
        <v>193</v>
      </c>
      <c r="AB45" s="112">
        <f>'Круглосуточный стационар'!G46</f>
        <v>186</v>
      </c>
      <c r="AC45" s="110">
        <f t="shared" si="6"/>
        <v>-7</v>
      </c>
      <c r="AD45" s="112">
        <f>'Круглосуточный стационар'!K46</f>
        <v>0</v>
      </c>
      <c r="AE45" s="112">
        <f>'Круглосуточный стационар'!S46</f>
        <v>0</v>
      </c>
      <c r="AF45" s="112">
        <f>'Круглосуточный стационар'!W46</f>
        <v>0</v>
      </c>
      <c r="AG45" s="110">
        <f t="shared" si="7"/>
        <v>0</v>
      </c>
      <c r="AH45" s="112">
        <f>'Круглосуточный стационар'!AA46</f>
        <v>0</v>
      </c>
      <c r="AI45" s="109">
        <f>'Дневной стационар'!C46</f>
        <v>158</v>
      </c>
      <c r="AJ45" s="109">
        <f>'Дневной стационар'!G46</f>
        <v>158</v>
      </c>
      <c r="AK45" s="110">
        <f t="shared" si="8"/>
        <v>0</v>
      </c>
      <c r="AL45" s="113">
        <f>'Дневной стационар'!K46</f>
        <v>0</v>
      </c>
      <c r="AM45" s="117"/>
      <c r="AN45" s="118"/>
    </row>
    <row r="46" spans="1:40" x14ac:dyDescent="0.25">
      <c r="A46" s="106">
        <f>'Скорая медицинская помощь'!A47</f>
        <v>33</v>
      </c>
      <c r="B46" s="116" t="str">
        <f>'Скорая медицинская помощь'!B47</f>
        <v>Корякская ОБ</v>
      </c>
      <c r="C46" s="108">
        <f>'Скорая медицинская помощь'!C47</f>
        <v>1409</v>
      </c>
      <c r="D46" s="109">
        <f>'Скорая медицинская помощь'!G47</f>
        <v>1409</v>
      </c>
      <c r="E46" s="110">
        <f t="shared" si="0"/>
        <v>0</v>
      </c>
      <c r="F46" s="111">
        <f>'Скорая медицинская помощь'!K47</f>
        <v>0</v>
      </c>
      <c r="G46" s="109">
        <f>Поликлиника!C47</f>
        <v>1928</v>
      </c>
      <c r="H46" s="109">
        <f>Поликлиника!G47</f>
        <v>1924</v>
      </c>
      <c r="I46" s="110">
        <f t="shared" si="1"/>
        <v>-4</v>
      </c>
      <c r="J46" s="109">
        <f>Поликлиника!L47</f>
        <v>0</v>
      </c>
      <c r="K46" s="109">
        <f>Поликлиника!R47</f>
        <v>15900</v>
      </c>
      <c r="L46" s="109">
        <f>Поликлиника!Z47</f>
        <v>15650</v>
      </c>
      <c r="M46" s="110">
        <f t="shared" si="2"/>
        <v>-250</v>
      </c>
      <c r="N46" s="109">
        <f>Поликлиника!AH47</f>
        <v>0</v>
      </c>
      <c r="O46" s="111">
        <f>Поликлиника!AT47</f>
        <v>900</v>
      </c>
      <c r="P46" s="111">
        <f>Поликлиника!AX47</f>
        <v>900</v>
      </c>
      <c r="Q46" s="110">
        <f t="shared" si="3"/>
        <v>0</v>
      </c>
      <c r="R46" s="111">
        <f>Поликлиника!BB47</f>
        <v>0</v>
      </c>
      <c r="S46" s="109">
        <f>Поликлиника!BJ47</f>
        <v>9683</v>
      </c>
      <c r="T46" s="109">
        <f>Поликлиника!BN47</f>
        <v>9683</v>
      </c>
      <c r="U46" s="110">
        <f t="shared" si="4"/>
        <v>0</v>
      </c>
      <c r="V46" s="109">
        <f>Поликлиника!BR47</f>
        <v>0</v>
      </c>
      <c r="W46" s="111">
        <f>Поликлиника!BZ47</f>
        <v>0</v>
      </c>
      <c r="X46" s="111">
        <f>Поликлиника!CD47</f>
        <v>0</v>
      </c>
      <c r="Y46" s="110">
        <f t="shared" si="5"/>
        <v>0</v>
      </c>
      <c r="Z46" s="109">
        <f>Поликлиника!CH47</f>
        <v>0</v>
      </c>
      <c r="AA46" s="112">
        <f>'Круглосуточный стационар'!C47</f>
        <v>713</v>
      </c>
      <c r="AB46" s="112">
        <f>'Круглосуточный стационар'!G47</f>
        <v>713</v>
      </c>
      <c r="AC46" s="110">
        <f t="shared" si="6"/>
        <v>0</v>
      </c>
      <c r="AD46" s="112">
        <f>'Круглосуточный стационар'!K47</f>
        <v>0</v>
      </c>
      <c r="AE46" s="112">
        <f>'Круглосуточный стационар'!S47</f>
        <v>0</v>
      </c>
      <c r="AF46" s="112">
        <f>'Круглосуточный стационар'!W47</f>
        <v>0</v>
      </c>
      <c r="AG46" s="110">
        <f t="shared" si="7"/>
        <v>0</v>
      </c>
      <c r="AH46" s="112">
        <f>'Круглосуточный стационар'!AA47</f>
        <v>0</v>
      </c>
      <c r="AI46" s="109">
        <f>'Дневной стационар'!C47</f>
        <v>502</v>
      </c>
      <c r="AJ46" s="109">
        <f>'Дневной стационар'!G47</f>
        <v>502</v>
      </c>
      <c r="AK46" s="110">
        <f t="shared" si="8"/>
        <v>0</v>
      </c>
      <c r="AL46" s="113">
        <f>'Дневной стационар'!K47</f>
        <v>0</v>
      </c>
      <c r="AM46" s="114"/>
      <c r="AN46" s="115"/>
    </row>
    <row r="47" spans="1:40" x14ac:dyDescent="0.25">
      <c r="A47" s="106">
        <f>'Скорая медицинская помощь'!A48</f>
        <v>34</v>
      </c>
      <c r="B47" s="116" t="str">
        <f>'Скорая медицинская помощь'!B48</f>
        <v>Тигильская РБ</v>
      </c>
      <c r="C47" s="108">
        <f>'Скорая медицинская помощь'!C48</f>
        <v>1390</v>
      </c>
      <c r="D47" s="109">
        <f>'Скорая медицинская помощь'!G48</f>
        <v>1390</v>
      </c>
      <c r="E47" s="110">
        <f t="shared" si="0"/>
        <v>0</v>
      </c>
      <c r="F47" s="111">
        <f>'Скорая медицинская помощь'!K48</f>
        <v>0</v>
      </c>
      <c r="G47" s="109">
        <f>Поликлиника!C48</f>
        <v>1663</v>
      </c>
      <c r="H47" s="109">
        <f>Поликлиника!G48</f>
        <v>1629</v>
      </c>
      <c r="I47" s="110">
        <f t="shared" si="1"/>
        <v>-34</v>
      </c>
      <c r="J47" s="109">
        <f>Поликлиника!L48</f>
        <v>0</v>
      </c>
      <c r="K47" s="109">
        <f>Поликлиника!R48</f>
        <v>8629</v>
      </c>
      <c r="L47" s="109">
        <f>Поликлиника!Z48</f>
        <v>6259</v>
      </c>
      <c r="M47" s="110">
        <f t="shared" si="2"/>
        <v>-2370</v>
      </c>
      <c r="N47" s="109">
        <f>Поликлиника!AH48</f>
        <v>0</v>
      </c>
      <c r="O47" s="111">
        <f>Поликлиника!AT48</f>
        <v>1459</v>
      </c>
      <c r="P47" s="111">
        <f>Поликлиника!AX48</f>
        <v>1459</v>
      </c>
      <c r="Q47" s="110">
        <f t="shared" si="3"/>
        <v>0</v>
      </c>
      <c r="R47" s="111">
        <f>Поликлиника!BB48</f>
        <v>0</v>
      </c>
      <c r="S47" s="109">
        <f>Поликлиника!BJ48</f>
        <v>7142</v>
      </c>
      <c r="T47" s="109">
        <f>Поликлиника!BN48</f>
        <v>7142</v>
      </c>
      <c r="U47" s="110">
        <f t="shared" si="4"/>
        <v>0</v>
      </c>
      <c r="V47" s="109">
        <f>Поликлиника!BR48</f>
        <v>0</v>
      </c>
      <c r="W47" s="111">
        <f>Поликлиника!BZ48</f>
        <v>0</v>
      </c>
      <c r="X47" s="111">
        <f>Поликлиника!CD48</f>
        <v>0</v>
      </c>
      <c r="Y47" s="110">
        <f t="shared" si="5"/>
        <v>0</v>
      </c>
      <c r="Z47" s="109">
        <f>Поликлиника!CH48</f>
        <v>0</v>
      </c>
      <c r="AA47" s="112">
        <f>'Круглосуточный стационар'!C48</f>
        <v>313</v>
      </c>
      <c r="AB47" s="112">
        <f>'Круглосуточный стационар'!G48</f>
        <v>313</v>
      </c>
      <c r="AC47" s="110">
        <f t="shared" si="6"/>
        <v>0</v>
      </c>
      <c r="AD47" s="112">
        <f>'Круглосуточный стационар'!K48</f>
        <v>0</v>
      </c>
      <c r="AE47" s="112">
        <f>'Круглосуточный стационар'!S48</f>
        <v>0</v>
      </c>
      <c r="AF47" s="112">
        <f>'Круглосуточный стационар'!W48</f>
        <v>0</v>
      </c>
      <c r="AG47" s="110">
        <f t="shared" si="7"/>
        <v>0</v>
      </c>
      <c r="AH47" s="112">
        <f>'Круглосуточный стационар'!AA48</f>
        <v>0</v>
      </c>
      <c r="AI47" s="109">
        <f>'Дневной стационар'!C48</f>
        <v>225</v>
      </c>
      <c r="AJ47" s="109">
        <f>'Дневной стационар'!G48</f>
        <v>225</v>
      </c>
      <c r="AK47" s="110">
        <f t="shared" si="8"/>
        <v>0</v>
      </c>
      <c r="AL47" s="113">
        <f>'Дневной стационар'!K48</f>
        <v>0</v>
      </c>
      <c r="AM47" s="114"/>
      <c r="AN47" s="115"/>
    </row>
    <row r="48" spans="1:40" x14ac:dyDescent="0.25">
      <c r="A48" s="106">
        <f>'Скорая медицинская помощь'!A49</f>
        <v>35</v>
      </c>
      <c r="B48" s="116" t="str">
        <f>'Скорая медицинская помощь'!B49</f>
        <v>Карагинская РБ</v>
      </c>
      <c r="C48" s="108">
        <f>'Скорая медицинская помощь'!C49</f>
        <v>814</v>
      </c>
      <c r="D48" s="109">
        <f>'Скорая медицинская помощь'!G49</f>
        <v>814</v>
      </c>
      <c r="E48" s="110">
        <f t="shared" si="0"/>
        <v>0</v>
      </c>
      <c r="F48" s="111">
        <f>'Скорая медицинская помощь'!K49</f>
        <v>0</v>
      </c>
      <c r="G48" s="109">
        <f>Поликлиника!C49</f>
        <v>1811</v>
      </c>
      <c r="H48" s="109">
        <f>Поликлиника!G49</f>
        <v>1698</v>
      </c>
      <c r="I48" s="110">
        <f t="shared" si="1"/>
        <v>-113</v>
      </c>
      <c r="J48" s="109">
        <f>Поликлиника!L49</f>
        <v>0</v>
      </c>
      <c r="K48" s="109">
        <f>Поликлиника!R49</f>
        <v>6096</v>
      </c>
      <c r="L48" s="109">
        <f>Поликлиника!Z49</f>
        <v>4896</v>
      </c>
      <c r="M48" s="110">
        <f t="shared" si="2"/>
        <v>-1200</v>
      </c>
      <c r="N48" s="109">
        <f>Поликлиника!AH49</f>
        <v>0</v>
      </c>
      <c r="O48" s="111">
        <f>Поликлиника!AT49</f>
        <v>464</v>
      </c>
      <c r="P48" s="111">
        <f>Поликлиника!AX49</f>
        <v>464</v>
      </c>
      <c r="Q48" s="110">
        <f t="shared" si="3"/>
        <v>0</v>
      </c>
      <c r="R48" s="111">
        <f>Поликлиника!BB49</f>
        <v>0</v>
      </c>
      <c r="S48" s="109">
        <f>Поликлиника!BJ49</f>
        <v>3825</v>
      </c>
      <c r="T48" s="109">
        <f>Поликлиника!BN49</f>
        <v>3825</v>
      </c>
      <c r="U48" s="110">
        <f t="shared" si="4"/>
        <v>0</v>
      </c>
      <c r="V48" s="109">
        <f>Поликлиника!BR49</f>
        <v>0</v>
      </c>
      <c r="W48" s="111">
        <f>Поликлиника!BZ49</f>
        <v>158</v>
      </c>
      <c r="X48" s="111">
        <f>Поликлиника!CD49</f>
        <v>158</v>
      </c>
      <c r="Y48" s="110">
        <f t="shared" si="5"/>
        <v>0</v>
      </c>
      <c r="Z48" s="109">
        <f>Поликлиника!CH49</f>
        <v>0</v>
      </c>
      <c r="AA48" s="112">
        <f>'Круглосуточный стационар'!C49</f>
        <v>520</v>
      </c>
      <c r="AB48" s="112">
        <f>'Круглосуточный стационар'!G49</f>
        <v>520</v>
      </c>
      <c r="AC48" s="110">
        <f t="shared" si="6"/>
        <v>0</v>
      </c>
      <c r="AD48" s="112">
        <f>'Круглосуточный стационар'!K49</f>
        <v>0</v>
      </c>
      <c r="AE48" s="112">
        <f>'Круглосуточный стационар'!S49</f>
        <v>0</v>
      </c>
      <c r="AF48" s="112">
        <f>'Круглосуточный стационар'!W49</f>
        <v>0</v>
      </c>
      <c r="AG48" s="110">
        <f t="shared" si="7"/>
        <v>0</v>
      </c>
      <c r="AH48" s="112">
        <f>'Круглосуточный стационар'!AA49</f>
        <v>0</v>
      </c>
      <c r="AI48" s="109">
        <f>'Дневной стационар'!C49</f>
        <v>80</v>
      </c>
      <c r="AJ48" s="109">
        <f>'Дневной стационар'!G49</f>
        <v>80</v>
      </c>
      <c r="AK48" s="110">
        <f t="shared" si="8"/>
        <v>0</v>
      </c>
      <c r="AL48" s="113">
        <f>'Дневной стационар'!K49</f>
        <v>0</v>
      </c>
      <c r="AM48" s="114"/>
      <c r="AN48" s="115"/>
    </row>
    <row r="49" spans="1:40" x14ac:dyDescent="0.25">
      <c r="A49" s="106">
        <f>'Скорая медицинская помощь'!A50</f>
        <v>36</v>
      </c>
      <c r="B49" s="120" t="str">
        <f>'Скорая медицинская помощь'!B50</f>
        <v>Пенжинская РБ</v>
      </c>
      <c r="C49" s="108">
        <f>'Скорая медицинская помощь'!C50</f>
        <v>369</v>
      </c>
      <c r="D49" s="109">
        <f>'Скорая медицинская помощь'!G50</f>
        <v>369</v>
      </c>
      <c r="E49" s="110">
        <f t="shared" si="0"/>
        <v>0</v>
      </c>
      <c r="F49" s="111">
        <f>'Скорая медицинская помощь'!K50</f>
        <v>0</v>
      </c>
      <c r="G49" s="109">
        <f>Поликлиника!C50</f>
        <v>649</v>
      </c>
      <c r="H49" s="109">
        <f>Поликлиника!G50</f>
        <v>658</v>
      </c>
      <c r="I49" s="110">
        <f t="shared" si="1"/>
        <v>9</v>
      </c>
      <c r="J49" s="109">
        <f>Поликлиника!L50</f>
        <v>0</v>
      </c>
      <c r="K49" s="109">
        <f>Поликлиника!R50</f>
        <v>759</v>
      </c>
      <c r="L49" s="109">
        <f>Поликлиника!Z50</f>
        <v>1455</v>
      </c>
      <c r="M49" s="110">
        <f t="shared" si="2"/>
        <v>696</v>
      </c>
      <c r="N49" s="109">
        <f>Поликлиника!AH50</f>
        <v>0</v>
      </c>
      <c r="O49" s="111">
        <f>Поликлиника!AT50</f>
        <v>1628</v>
      </c>
      <c r="P49" s="111">
        <f>Поликлиника!AX50</f>
        <v>1628</v>
      </c>
      <c r="Q49" s="110">
        <f t="shared" si="3"/>
        <v>0</v>
      </c>
      <c r="R49" s="111">
        <f>Поликлиника!BB50</f>
        <v>0</v>
      </c>
      <c r="S49" s="109">
        <f>Поликлиника!BJ50</f>
        <v>2860</v>
      </c>
      <c r="T49" s="109">
        <f>Поликлиника!BN50</f>
        <v>2860</v>
      </c>
      <c r="U49" s="110">
        <f t="shared" si="4"/>
        <v>0</v>
      </c>
      <c r="V49" s="109">
        <f>Поликлиника!BR50</f>
        <v>0</v>
      </c>
      <c r="W49" s="111">
        <f>Поликлиника!BZ50</f>
        <v>0</v>
      </c>
      <c r="X49" s="111">
        <f>Поликлиника!CD50</f>
        <v>0</v>
      </c>
      <c r="Y49" s="110">
        <f t="shared" si="5"/>
        <v>0</v>
      </c>
      <c r="Z49" s="109">
        <f>Поликлиника!CH50</f>
        <v>0</v>
      </c>
      <c r="AA49" s="112">
        <f>'Круглосуточный стационар'!C50</f>
        <v>293</v>
      </c>
      <c r="AB49" s="112">
        <f>'Круглосуточный стационар'!G50</f>
        <v>293</v>
      </c>
      <c r="AC49" s="110">
        <f t="shared" si="6"/>
        <v>0</v>
      </c>
      <c r="AD49" s="112">
        <f>'Круглосуточный стационар'!K50</f>
        <v>0</v>
      </c>
      <c r="AE49" s="112">
        <f>'Круглосуточный стационар'!S50</f>
        <v>0</v>
      </c>
      <c r="AF49" s="112">
        <f>'Круглосуточный стационар'!W50</f>
        <v>0</v>
      </c>
      <c r="AG49" s="110">
        <f t="shared" si="7"/>
        <v>0</v>
      </c>
      <c r="AH49" s="112">
        <f>'Круглосуточный стационар'!AA50</f>
        <v>0</v>
      </c>
      <c r="AI49" s="109">
        <f>'Дневной стационар'!C50</f>
        <v>80</v>
      </c>
      <c r="AJ49" s="109">
        <f>'Дневной стационар'!G50</f>
        <v>80</v>
      </c>
      <c r="AK49" s="110">
        <f t="shared" si="8"/>
        <v>0</v>
      </c>
      <c r="AL49" s="113">
        <f>'Дневной стационар'!K50</f>
        <v>0</v>
      </c>
      <c r="AM49" s="114"/>
      <c r="AN49" s="115"/>
    </row>
    <row r="50" spans="1:40" x14ac:dyDescent="0.25">
      <c r="A50" s="106">
        <f>'Скорая медицинская помощь'!A51</f>
        <v>37</v>
      </c>
      <c r="B50" s="116" t="str">
        <f>'Скорая медицинская помощь'!B51</f>
        <v>Никольская РБ</v>
      </c>
      <c r="C50" s="108">
        <f>'Скорая медицинская помощь'!C51</f>
        <v>0</v>
      </c>
      <c r="D50" s="109">
        <f>'Скорая медицинская помощь'!G51</f>
        <v>0</v>
      </c>
      <c r="E50" s="110">
        <f t="shared" si="0"/>
        <v>0</v>
      </c>
      <c r="F50" s="111">
        <f>'Скорая медицинская помощь'!K51</f>
        <v>0</v>
      </c>
      <c r="G50" s="109">
        <f>Поликлиника!C51</f>
        <v>154</v>
      </c>
      <c r="H50" s="109">
        <f>Поликлиника!G51</f>
        <v>152</v>
      </c>
      <c r="I50" s="110">
        <f t="shared" si="1"/>
        <v>-2</v>
      </c>
      <c r="J50" s="109">
        <f>Поликлиника!L51</f>
        <v>0</v>
      </c>
      <c r="K50" s="109">
        <f>Поликлиника!R51</f>
        <v>1980</v>
      </c>
      <c r="L50" s="109">
        <f>Поликлиника!Z51</f>
        <v>1980</v>
      </c>
      <c r="M50" s="110">
        <f t="shared" si="2"/>
        <v>0</v>
      </c>
      <c r="N50" s="109">
        <f>Поликлиника!AH51</f>
        <v>0</v>
      </c>
      <c r="O50" s="111">
        <f>Поликлиника!AT51</f>
        <v>0</v>
      </c>
      <c r="P50" s="111">
        <f>Поликлиника!AX51</f>
        <v>0</v>
      </c>
      <c r="Q50" s="110">
        <f t="shared" si="3"/>
        <v>0</v>
      </c>
      <c r="R50" s="111">
        <f>Поликлиника!BB51</f>
        <v>0</v>
      </c>
      <c r="S50" s="109">
        <f>Поликлиника!BJ51</f>
        <v>1360</v>
      </c>
      <c r="T50" s="109">
        <f>Поликлиника!BN51</f>
        <v>1360</v>
      </c>
      <c r="U50" s="110">
        <f t="shared" si="4"/>
        <v>0</v>
      </c>
      <c r="V50" s="109">
        <f>Поликлиника!BR51</f>
        <v>0</v>
      </c>
      <c r="W50" s="111">
        <f>Поликлиника!BZ51</f>
        <v>5</v>
      </c>
      <c r="X50" s="111">
        <f>Поликлиника!CD51</f>
        <v>5</v>
      </c>
      <c r="Y50" s="110">
        <f t="shared" si="5"/>
        <v>0</v>
      </c>
      <c r="Z50" s="109">
        <f>Поликлиника!CH51</f>
        <v>0</v>
      </c>
      <c r="AA50" s="112">
        <f>'Круглосуточный стационар'!C51</f>
        <v>97</v>
      </c>
      <c r="AB50" s="112">
        <f>'Круглосуточный стационар'!G51</f>
        <v>111</v>
      </c>
      <c r="AC50" s="110">
        <f t="shared" si="6"/>
        <v>14</v>
      </c>
      <c r="AD50" s="112">
        <f>'Круглосуточный стационар'!K51</f>
        <v>0</v>
      </c>
      <c r="AE50" s="112">
        <f>'Круглосуточный стационар'!S51</f>
        <v>0</v>
      </c>
      <c r="AF50" s="112">
        <f>'Круглосуточный стационар'!W51</f>
        <v>0</v>
      </c>
      <c r="AG50" s="110">
        <f t="shared" si="7"/>
        <v>0</v>
      </c>
      <c r="AH50" s="112">
        <f>'Круглосуточный стационар'!AA51</f>
        <v>0</v>
      </c>
      <c r="AI50" s="109">
        <f>'Дневной стационар'!C51</f>
        <v>57</v>
      </c>
      <c r="AJ50" s="109">
        <f>'Дневной стационар'!G51</f>
        <v>57</v>
      </c>
      <c r="AK50" s="110">
        <f t="shared" si="8"/>
        <v>0</v>
      </c>
      <c r="AL50" s="113">
        <f>'Дневной стационар'!K51</f>
        <v>0</v>
      </c>
      <c r="AM50" s="114"/>
      <c r="AN50" s="115"/>
    </row>
    <row r="51" spans="1:40" x14ac:dyDescent="0.25">
      <c r="A51" s="106">
        <f>'Скорая медицинская помощь'!A52</f>
        <v>38</v>
      </c>
      <c r="B51" s="121" t="str">
        <f>'Скорая медицинская помощь'!B52</f>
        <v>Олюторская РБ</v>
      </c>
      <c r="C51" s="108">
        <f>'Скорая медицинская помощь'!C52</f>
        <v>1062</v>
      </c>
      <c r="D51" s="109">
        <f>'Скорая медицинская помощь'!G52</f>
        <v>1062</v>
      </c>
      <c r="E51" s="110">
        <f t="shared" si="0"/>
        <v>0</v>
      </c>
      <c r="F51" s="111">
        <f>'Скорая медицинская помощь'!K52</f>
        <v>0</v>
      </c>
      <c r="G51" s="109">
        <f>Поликлиника!C52</f>
        <v>2019</v>
      </c>
      <c r="H51" s="109">
        <f>Поликлиника!G52</f>
        <v>1842</v>
      </c>
      <c r="I51" s="110">
        <f t="shared" si="1"/>
        <v>-177</v>
      </c>
      <c r="J51" s="109">
        <f>Поликлиника!L52</f>
        <v>0</v>
      </c>
      <c r="K51" s="109">
        <f>Поликлиника!R52</f>
        <v>3435</v>
      </c>
      <c r="L51" s="109">
        <f>Поликлиника!Z52</f>
        <v>5635</v>
      </c>
      <c r="M51" s="110">
        <f t="shared" si="2"/>
        <v>2200</v>
      </c>
      <c r="N51" s="109">
        <f>Поликлиника!AH52</f>
        <v>0</v>
      </c>
      <c r="O51" s="111">
        <f>Поликлиника!AT52</f>
        <v>610</v>
      </c>
      <c r="P51" s="111">
        <f>Поликлиника!AX52</f>
        <v>610</v>
      </c>
      <c r="Q51" s="110">
        <f t="shared" si="3"/>
        <v>0</v>
      </c>
      <c r="R51" s="111">
        <f>Поликлиника!BB52</f>
        <v>0</v>
      </c>
      <c r="S51" s="109">
        <f>Поликлиника!BJ52</f>
        <v>4914</v>
      </c>
      <c r="T51" s="109">
        <f>Поликлиника!BN52</f>
        <v>4914</v>
      </c>
      <c r="U51" s="110">
        <f t="shared" si="4"/>
        <v>0</v>
      </c>
      <c r="V51" s="109">
        <f>Поликлиника!BR52</f>
        <v>0</v>
      </c>
      <c r="W51" s="111">
        <f>Поликлиника!BZ52</f>
        <v>260</v>
      </c>
      <c r="X51" s="111">
        <f>Поликлиника!CD52</f>
        <v>260</v>
      </c>
      <c r="Y51" s="110">
        <f t="shared" si="5"/>
        <v>0</v>
      </c>
      <c r="Z51" s="109">
        <f>Поликлиника!CH52</f>
        <v>0</v>
      </c>
      <c r="AA51" s="112">
        <f>'Круглосуточный стационар'!C52</f>
        <v>485</v>
      </c>
      <c r="AB51" s="112">
        <f>'Круглосуточный стационар'!G52</f>
        <v>485</v>
      </c>
      <c r="AC51" s="110">
        <f t="shared" si="6"/>
        <v>0</v>
      </c>
      <c r="AD51" s="112">
        <f>'Круглосуточный стационар'!K52</f>
        <v>0</v>
      </c>
      <c r="AE51" s="112">
        <f>'Круглосуточный стационар'!S52</f>
        <v>0</v>
      </c>
      <c r="AF51" s="112">
        <f>'Круглосуточный стационар'!W52</f>
        <v>0</v>
      </c>
      <c r="AG51" s="110">
        <f t="shared" si="7"/>
        <v>0</v>
      </c>
      <c r="AH51" s="112">
        <f>'Круглосуточный стационар'!AA52</f>
        <v>0</v>
      </c>
      <c r="AI51" s="109">
        <f>'Дневной стационар'!C52</f>
        <v>410</v>
      </c>
      <c r="AJ51" s="109">
        <f>'Дневной стационар'!G52</f>
        <v>410</v>
      </c>
      <c r="AK51" s="110">
        <f t="shared" si="8"/>
        <v>0</v>
      </c>
      <c r="AL51" s="113">
        <f>'Дневной стационар'!K52</f>
        <v>0</v>
      </c>
      <c r="AM51" s="114"/>
      <c r="AN51" s="115"/>
    </row>
    <row r="52" spans="1:40" x14ac:dyDescent="0.25">
      <c r="A52" s="106">
        <f>'Скорая медицинская помощь'!A53</f>
        <v>39</v>
      </c>
      <c r="B52" s="122" t="str">
        <f>'Скорая медицинская помощь'!B53</f>
        <v>Центр общ. Здоровья</v>
      </c>
      <c r="C52" s="108">
        <f>'Скорая медицинская помощь'!C53</f>
        <v>0</v>
      </c>
      <c r="D52" s="109">
        <f>'Скорая медицинская помощь'!G53</f>
        <v>0</v>
      </c>
      <c r="E52" s="110">
        <f t="shared" si="0"/>
        <v>0</v>
      </c>
      <c r="F52" s="111">
        <f>'Скорая медицинская помощь'!K53</f>
        <v>0</v>
      </c>
      <c r="G52" s="109">
        <f>Поликлиника!C53</f>
        <v>5542</v>
      </c>
      <c r="H52" s="109">
        <f>Поликлиника!G53</f>
        <v>5235</v>
      </c>
      <c r="I52" s="110">
        <f t="shared" si="1"/>
        <v>-307</v>
      </c>
      <c r="J52" s="109">
        <f>Поликлиника!L53</f>
        <v>0</v>
      </c>
      <c r="K52" s="109">
        <f>Поликлиника!R53</f>
        <v>19028</v>
      </c>
      <c r="L52" s="109">
        <f>Поликлиника!Z53</f>
        <v>19228</v>
      </c>
      <c r="M52" s="110">
        <f t="shared" si="2"/>
        <v>200</v>
      </c>
      <c r="N52" s="109">
        <f>Поликлиника!AH53</f>
        <v>0</v>
      </c>
      <c r="O52" s="111">
        <f>Поликлиника!AT53</f>
        <v>2707</v>
      </c>
      <c r="P52" s="111">
        <f>Поликлиника!AX53</f>
        <v>2207</v>
      </c>
      <c r="Q52" s="110">
        <f t="shared" si="3"/>
        <v>-500</v>
      </c>
      <c r="R52" s="111">
        <f>Поликлиника!BB53</f>
        <v>0</v>
      </c>
      <c r="S52" s="109">
        <f>Поликлиника!BJ53</f>
        <v>11794</v>
      </c>
      <c r="T52" s="109">
        <f>Поликлиника!BN53</f>
        <v>11794</v>
      </c>
      <c r="U52" s="110">
        <f t="shared" si="4"/>
        <v>0</v>
      </c>
      <c r="V52" s="109">
        <f>Поликлиника!BR53</f>
        <v>0</v>
      </c>
      <c r="W52" s="111">
        <f>Поликлиника!BZ53</f>
        <v>300</v>
      </c>
      <c r="X52" s="111">
        <f>Поликлиника!CD53</f>
        <v>300</v>
      </c>
      <c r="Y52" s="110">
        <f t="shared" si="5"/>
        <v>0</v>
      </c>
      <c r="Z52" s="109">
        <f>Поликлиника!CH53</f>
        <v>0</v>
      </c>
      <c r="AA52" s="112">
        <f>'Круглосуточный стационар'!C53</f>
        <v>0</v>
      </c>
      <c r="AB52" s="112">
        <f>'Круглосуточный стационар'!G53</f>
        <v>0</v>
      </c>
      <c r="AC52" s="110">
        <f t="shared" si="6"/>
        <v>0</v>
      </c>
      <c r="AD52" s="112">
        <f>'Круглосуточный стационар'!K53</f>
        <v>0</v>
      </c>
      <c r="AE52" s="112">
        <f>'Круглосуточный стационар'!S53</f>
        <v>0</v>
      </c>
      <c r="AF52" s="112">
        <f>'Круглосуточный стационар'!W53</f>
        <v>0</v>
      </c>
      <c r="AG52" s="110">
        <f t="shared" si="7"/>
        <v>0</v>
      </c>
      <c r="AH52" s="112">
        <f>'Круглосуточный стационар'!AA53</f>
        <v>0</v>
      </c>
      <c r="AI52" s="109">
        <f>'Дневной стационар'!C53</f>
        <v>500</v>
      </c>
      <c r="AJ52" s="109">
        <f>'Дневной стационар'!G53</f>
        <v>427</v>
      </c>
      <c r="AK52" s="110">
        <f t="shared" si="8"/>
        <v>-73</v>
      </c>
      <c r="AL52" s="113">
        <f>'Дневной стационар'!K53</f>
        <v>0</v>
      </c>
      <c r="AM52" s="114"/>
      <c r="AN52" s="115"/>
    </row>
    <row r="53" spans="1:40" x14ac:dyDescent="0.25">
      <c r="A53" s="106">
        <f>'Скорая медицинская помощь'!A54</f>
        <v>40</v>
      </c>
      <c r="B53" s="116" t="str">
        <f>'Скорая медицинская помощь'!B54</f>
        <v>Камч.невролог.кл-ка</v>
      </c>
      <c r="C53" s="108">
        <f>'Скорая медицинская помощь'!C54</f>
        <v>0</v>
      </c>
      <c r="D53" s="109">
        <f>'Скорая медицинская помощь'!G54</f>
        <v>0</v>
      </c>
      <c r="E53" s="110">
        <f t="shared" si="0"/>
        <v>0</v>
      </c>
      <c r="F53" s="111">
        <f>'Скорая медицинская помощь'!K54</f>
        <v>0</v>
      </c>
      <c r="G53" s="109">
        <f>Поликлиника!C54</f>
        <v>0</v>
      </c>
      <c r="H53" s="109">
        <f>Поликлиника!G54</f>
        <v>0</v>
      </c>
      <c r="I53" s="110">
        <f t="shared" si="1"/>
        <v>0</v>
      </c>
      <c r="J53" s="109">
        <f>Поликлиника!L54</f>
        <v>0</v>
      </c>
      <c r="K53" s="109">
        <f>Поликлиника!R54</f>
        <v>0</v>
      </c>
      <c r="L53" s="109">
        <f>Поликлиника!Z54</f>
        <v>0</v>
      </c>
      <c r="M53" s="110">
        <f t="shared" si="2"/>
        <v>0</v>
      </c>
      <c r="N53" s="109">
        <f>Поликлиника!AH54</f>
        <v>0</v>
      </c>
      <c r="O53" s="111">
        <f>Поликлиника!AT54</f>
        <v>0</v>
      </c>
      <c r="P53" s="111">
        <f>Поликлиника!AX54</f>
        <v>0</v>
      </c>
      <c r="Q53" s="110">
        <f t="shared" si="3"/>
        <v>0</v>
      </c>
      <c r="R53" s="111">
        <f>Поликлиника!BB54</f>
        <v>0</v>
      </c>
      <c r="S53" s="109">
        <f>Поликлиника!BJ54</f>
        <v>0</v>
      </c>
      <c r="T53" s="109">
        <f>Поликлиника!BN54</f>
        <v>0</v>
      </c>
      <c r="U53" s="110">
        <f t="shared" si="4"/>
        <v>0</v>
      </c>
      <c r="V53" s="109">
        <f>Поликлиника!BR54</f>
        <v>0</v>
      </c>
      <c r="W53" s="111">
        <f>Поликлиника!BZ54</f>
        <v>598</v>
      </c>
      <c r="X53" s="111">
        <f>Поликлиника!CD54</f>
        <v>622</v>
      </c>
      <c r="Y53" s="110">
        <f t="shared" si="5"/>
        <v>24</v>
      </c>
      <c r="Z53" s="109">
        <f>Поликлиника!CH54</f>
        <v>24</v>
      </c>
      <c r="AA53" s="112">
        <f>'Круглосуточный стационар'!C54</f>
        <v>0</v>
      </c>
      <c r="AB53" s="112">
        <f>'Круглосуточный стационар'!G54</f>
        <v>0</v>
      </c>
      <c r="AC53" s="110">
        <f t="shared" si="6"/>
        <v>0</v>
      </c>
      <c r="AD53" s="112">
        <f>'Круглосуточный стационар'!K54</f>
        <v>0</v>
      </c>
      <c r="AE53" s="112">
        <f>'Круглосуточный стационар'!S54</f>
        <v>0</v>
      </c>
      <c r="AF53" s="112">
        <f>'Круглосуточный стационар'!W54</f>
        <v>0</v>
      </c>
      <c r="AG53" s="110">
        <f t="shared" si="7"/>
        <v>0</v>
      </c>
      <c r="AH53" s="112">
        <f>'Круглосуточный стационар'!AA54</f>
        <v>0</v>
      </c>
      <c r="AI53" s="109">
        <f>'Дневной стационар'!C54</f>
        <v>136</v>
      </c>
      <c r="AJ53" s="109">
        <f>'Дневной стационар'!G54</f>
        <v>136</v>
      </c>
      <c r="AK53" s="110">
        <f t="shared" si="8"/>
        <v>0</v>
      </c>
      <c r="AL53" s="113">
        <f>'Дневной стационар'!K54</f>
        <v>0</v>
      </c>
      <c r="AM53" s="114"/>
      <c r="AN53" s="115"/>
    </row>
    <row r="54" spans="1:40" x14ac:dyDescent="0.25">
      <c r="A54" s="106">
        <f>'Скорая медицинская помощь'!A55</f>
        <v>41</v>
      </c>
      <c r="B54" s="121" t="str">
        <f>'Скорая медицинская помощь'!B55</f>
        <v>ОРМЕДИУМ</v>
      </c>
      <c r="C54" s="108">
        <f>'Скорая медицинская помощь'!C55</f>
        <v>0</v>
      </c>
      <c r="D54" s="109">
        <f>'Скорая медицинская помощь'!G55</f>
        <v>0</v>
      </c>
      <c r="E54" s="110">
        <f t="shared" si="0"/>
        <v>0</v>
      </c>
      <c r="F54" s="111">
        <f>'Скорая медицинская помощь'!K55</f>
        <v>0</v>
      </c>
      <c r="G54" s="109">
        <f>Поликлиника!C55</f>
        <v>0</v>
      </c>
      <c r="H54" s="109">
        <f>Поликлиника!G55</f>
        <v>0</v>
      </c>
      <c r="I54" s="110">
        <f t="shared" si="1"/>
        <v>0</v>
      </c>
      <c r="J54" s="109">
        <f>Поликлиника!L55</f>
        <v>0</v>
      </c>
      <c r="K54" s="109">
        <f>Поликлиника!R55</f>
        <v>0</v>
      </c>
      <c r="L54" s="109">
        <f>Поликлиника!Z55</f>
        <v>0</v>
      </c>
      <c r="M54" s="110">
        <f t="shared" si="2"/>
        <v>0</v>
      </c>
      <c r="N54" s="109">
        <f>Поликлиника!AH55</f>
        <v>0</v>
      </c>
      <c r="O54" s="111">
        <f>Поликлиника!AT55</f>
        <v>0</v>
      </c>
      <c r="P54" s="111">
        <f>Поликлиника!AX55</f>
        <v>0</v>
      </c>
      <c r="Q54" s="110">
        <f t="shared" si="3"/>
        <v>0</v>
      </c>
      <c r="R54" s="111">
        <f>Поликлиника!BB55</f>
        <v>0</v>
      </c>
      <c r="S54" s="109">
        <f>Поликлиника!BJ55</f>
        <v>0</v>
      </c>
      <c r="T54" s="109">
        <f>Поликлиника!BN55</f>
        <v>0</v>
      </c>
      <c r="U54" s="110">
        <f t="shared" si="4"/>
        <v>0</v>
      </c>
      <c r="V54" s="109">
        <f>Поликлиника!BR55</f>
        <v>0</v>
      </c>
      <c r="W54" s="111">
        <f>Поликлиника!BZ55</f>
        <v>0</v>
      </c>
      <c r="X54" s="111">
        <f>Поликлиника!CD55</f>
        <v>0</v>
      </c>
      <c r="Y54" s="110">
        <f t="shared" si="5"/>
        <v>0</v>
      </c>
      <c r="Z54" s="109">
        <f>Поликлиника!CH55</f>
        <v>0</v>
      </c>
      <c r="AA54" s="112">
        <f>'Круглосуточный стационар'!C55</f>
        <v>0</v>
      </c>
      <c r="AB54" s="112">
        <f>'Круглосуточный стационар'!G55</f>
        <v>0</v>
      </c>
      <c r="AC54" s="110">
        <f t="shared" si="6"/>
        <v>0</v>
      </c>
      <c r="AD54" s="112">
        <f>'Круглосуточный стационар'!K55</f>
        <v>0</v>
      </c>
      <c r="AE54" s="112">
        <f>'Круглосуточный стационар'!S55</f>
        <v>0</v>
      </c>
      <c r="AF54" s="112">
        <f>'Круглосуточный стационар'!W55</f>
        <v>0</v>
      </c>
      <c r="AG54" s="110">
        <f t="shared" si="7"/>
        <v>0</v>
      </c>
      <c r="AH54" s="112">
        <f>'Круглосуточный стационар'!AA55</f>
        <v>0</v>
      </c>
      <c r="AI54" s="109">
        <f>'Дневной стационар'!C55</f>
        <v>790</v>
      </c>
      <c r="AJ54" s="109">
        <f>'Дневной стационар'!G55</f>
        <v>681</v>
      </c>
      <c r="AK54" s="110">
        <f>AJ54-AI54</f>
        <v>-109</v>
      </c>
      <c r="AL54" s="113">
        <f>'Дневной стационар'!K55</f>
        <v>0</v>
      </c>
      <c r="AM54" s="114"/>
      <c r="AN54" s="115"/>
    </row>
    <row r="55" spans="1:40" x14ac:dyDescent="0.25">
      <c r="A55" s="106">
        <f>'Скорая медицинская помощь'!A56</f>
        <v>42</v>
      </c>
      <c r="B55" s="121" t="str">
        <f>'Скорая медицинская помощь'!B56</f>
        <v>БМК</v>
      </c>
      <c r="C55" s="108">
        <f>'Скорая медицинская помощь'!C56</f>
        <v>0</v>
      </c>
      <c r="D55" s="109">
        <f>'Скорая медицинская помощь'!G56</f>
        <v>0</v>
      </c>
      <c r="E55" s="110">
        <f t="shared" si="0"/>
        <v>0</v>
      </c>
      <c r="F55" s="111">
        <f>'Скорая медицинская помощь'!K56</f>
        <v>0</v>
      </c>
      <c r="G55" s="109">
        <f>Поликлиника!C56</f>
        <v>0</v>
      </c>
      <c r="H55" s="109">
        <f>Поликлиника!G56</f>
        <v>0</v>
      </c>
      <c r="I55" s="110">
        <f t="shared" si="1"/>
        <v>0</v>
      </c>
      <c r="J55" s="109">
        <f>Поликлиника!L56</f>
        <v>0</v>
      </c>
      <c r="K55" s="109">
        <f>Поликлиника!R56</f>
        <v>0</v>
      </c>
      <c r="L55" s="109">
        <f>Поликлиника!Z56</f>
        <v>0</v>
      </c>
      <c r="M55" s="110">
        <f t="shared" si="2"/>
        <v>0</v>
      </c>
      <c r="N55" s="109">
        <f>Поликлиника!AH56</f>
        <v>0</v>
      </c>
      <c r="O55" s="111">
        <f>Поликлиника!AT56</f>
        <v>0</v>
      </c>
      <c r="P55" s="111">
        <f>Поликлиника!AX56</f>
        <v>0</v>
      </c>
      <c r="Q55" s="110">
        <f t="shared" si="3"/>
        <v>0</v>
      </c>
      <c r="R55" s="111">
        <f>Поликлиника!BB56</f>
        <v>0</v>
      </c>
      <c r="S55" s="109">
        <f>Поликлиника!BJ56</f>
        <v>0</v>
      </c>
      <c r="T55" s="109">
        <f>Поликлиника!BN56</f>
        <v>0</v>
      </c>
      <c r="U55" s="110">
        <f t="shared" si="4"/>
        <v>0</v>
      </c>
      <c r="V55" s="109">
        <f>Поликлиника!BR56</f>
        <v>0</v>
      </c>
      <c r="W55" s="111">
        <f>Поликлиника!BZ56</f>
        <v>0</v>
      </c>
      <c r="X55" s="111">
        <f>Поликлиника!CD56</f>
        <v>0</v>
      </c>
      <c r="Y55" s="110">
        <f t="shared" si="5"/>
        <v>0</v>
      </c>
      <c r="Z55" s="109">
        <f>Поликлиника!CH56</f>
        <v>0</v>
      </c>
      <c r="AA55" s="112">
        <f>'Круглосуточный стационар'!C56</f>
        <v>0</v>
      </c>
      <c r="AB55" s="112">
        <f>'Круглосуточный стационар'!G56</f>
        <v>0</v>
      </c>
      <c r="AC55" s="110">
        <f t="shared" si="6"/>
        <v>0</v>
      </c>
      <c r="AD55" s="112">
        <f>'Круглосуточный стационар'!K56</f>
        <v>0</v>
      </c>
      <c r="AE55" s="112">
        <f>'Круглосуточный стационар'!S56</f>
        <v>0</v>
      </c>
      <c r="AF55" s="112">
        <f>'Круглосуточный стационар'!W56</f>
        <v>0</v>
      </c>
      <c r="AG55" s="110">
        <f t="shared" si="7"/>
        <v>0</v>
      </c>
      <c r="AH55" s="112">
        <f>'Круглосуточный стационар'!AA56</f>
        <v>0</v>
      </c>
      <c r="AI55" s="109">
        <f>'Дневной стационар'!C56</f>
        <v>588</v>
      </c>
      <c r="AJ55" s="109">
        <f>'Дневной стационар'!G56</f>
        <v>588</v>
      </c>
      <c r="AK55" s="110">
        <f t="shared" si="8"/>
        <v>0</v>
      </c>
      <c r="AL55" s="113">
        <f>'Дневной стационар'!K56</f>
        <v>0</v>
      </c>
      <c r="AM55" s="114"/>
      <c r="AN55" s="115"/>
    </row>
    <row r="56" spans="1:40" hidden="1" x14ac:dyDescent="0.25">
      <c r="A56" s="106">
        <f>'Скорая медицинская помощь'!A57</f>
        <v>44</v>
      </c>
      <c r="B56" s="123">
        <f>'Скорая медицинская помощь'!B57</f>
        <v>0</v>
      </c>
      <c r="C56" s="108">
        <f>'Скорая медицинская помощь'!C57</f>
        <v>0</v>
      </c>
      <c r="D56" s="109">
        <f>'Скорая медицинская помощь'!G57</f>
        <v>0</v>
      </c>
      <c r="E56" s="110">
        <f t="shared" si="0"/>
        <v>0</v>
      </c>
      <c r="F56" s="111">
        <f>'Скорая медицинская помощь'!K57</f>
        <v>0</v>
      </c>
      <c r="G56" s="109">
        <f>Поликлиника!C57</f>
        <v>0</v>
      </c>
      <c r="H56" s="109">
        <f>Поликлиника!G57</f>
        <v>0</v>
      </c>
      <c r="I56" s="110">
        <f t="shared" si="1"/>
        <v>0</v>
      </c>
      <c r="J56" s="109">
        <f>Поликлиника!L57</f>
        <v>0</v>
      </c>
      <c r="K56" s="109">
        <f>Поликлиника!R57</f>
        <v>0</v>
      </c>
      <c r="L56" s="109">
        <f>Поликлиника!Z57</f>
        <v>0</v>
      </c>
      <c r="M56" s="110">
        <f t="shared" si="2"/>
        <v>0</v>
      </c>
      <c r="N56" s="109">
        <f>Поликлиника!AH57</f>
        <v>0</v>
      </c>
      <c r="O56" s="111">
        <f>Поликлиника!AT57</f>
        <v>0</v>
      </c>
      <c r="P56" s="111">
        <f>Поликлиника!AX57</f>
        <v>0</v>
      </c>
      <c r="Q56" s="110">
        <f t="shared" si="3"/>
        <v>0</v>
      </c>
      <c r="R56" s="111">
        <f>Поликлиника!BB57</f>
        <v>0</v>
      </c>
      <c r="S56" s="109">
        <f>Поликлиника!BJ57</f>
        <v>0</v>
      </c>
      <c r="T56" s="109">
        <f>Поликлиника!BN57</f>
        <v>0</v>
      </c>
      <c r="U56" s="110">
        <f t="shared" si="4"/>
        <v>0</v>
      </c>
      <c r="V56" s="109">
        <f>Поликлиника!BR57</f>
        <v>0</v>
      </c>
      <c r="W56" s="111">
        <f>Поликлиника!BZ57</f>
        <v>0</v>
      </c>
      <c r="X56" s="111">
        <f>Поликлиника!CD57</f>
        <v>0</v>
      </c>
      <c r="Y56" s="110">
        <f t="shared" si="5"/>
        <v>0</v>
      </c>
      <c r="Z56" s="109">
        <f>Поликлиника!CH57</f>
        <v>0</v>
      </c>
      <c r="AA56" s="112">
        <f>'Круглосуточный стационар'!C57</f>
        <v>0</v>
      </c>
      <c r="AB56" s="112">
        <f>'Круглосуточный стационар'!G57</f>
        <v>0</v>
      </c>
      <c r="AC56" s="110">
        <f t="shared" si="6"/>
        <v>0</v>
      </c>
      <c r="AD56" s="112">
        <f>'Круглосуточный стационар'!K57</f>
        <v>0</v>
      </c>
      <c r="AE56" s="112">
        <f>'Круглосуточный стационар'!S57</f>
        <v>0</v>
      </c>
      <c r="AF56" s="112">
        <f>'Круглосуточный стационар'!W57</f>
        <v>0</v>
      </c>
      <c r="AG56" s="110">
        <f t="shared" si="7"/>
        <v>0</v>
      </c>
      <c r="AH56" s="112">
        <f>'Круглосуточный стационар'!AA57</f>
        <v>0</v>
      </c>
      <c r="AI56" s="109">
        <f>'Дневной стационар'!C57</f>
        <v>0</v>
      </c>
      <c r="AJ56" s="109">
        <f>'Дневной стационар'!G57</f>
        <v>0</v>
      </c>
      <c r="AK56" s="110">
        <f t="shared" si="8"/>
        <v>0</v>
      </c>
      <c r="AL56" s="113">
        <f>'Дневной стационар'!K57</f>
        <v>0</v>
      </c>
      <c r="AM56" s="114"/>
      <c r="AN56" s="115"/>
    </row>
    <row r="57" spans="1:40" x14ac:dyDescent="0.25">
      <c r="A57" s="106">
        <f>'Скорая медицинская помощь'!A58</f>
        <v>43</v>
      </c>
      <c r="B57" s="124" t="str">
        <f>'Скорая медицинская помощь'!B58</f>
        <v>ЭКО центр</v>
      </c>
      <c r="C57" s="108">
        <f>'Скорая медицинская помощь'!C58</f>
        <v>0</v>
      </c>
      <c r="D57" s="109">
        <f>'Скорая медицинская помощь'!G58</f>
        <v>0</v>
      </c>
      <c r="E57" s="110">
        <f t="shared" si="0"/>
        <v>0</v>
      </c>
      <c r="F57" s="111">
        <f>'Скорая медицинская помощь'!K58</f>
        <v>0</v>
      </c>
      <c r="G57" s="109">
        <f>Поликлиника!C58</f>
        <v>0</v>
      </c>
      <c r="H57" s="109">
        <f>Поликлиника!G58</f>
        <v>0</v>
      </c>
      <c r="I57" s="110">
        <f t="shared" si="1"/>
        <v>0</v>
      </c>
      <c r="J57" s="109">
        <f>Поликлиника!L58</f>
        <v>0</v>
      </c>
      <c r="K57" s="109">
        <f>Поликлиника!R58</f>
        <v>0</v>
      </c>
      <c r="L57" s="109">
        <f>Поликлиника!Z58</f>
        <v>0</v>
      </c>
      <c r="M57" s="110">
        <f t="shared" si="2"/>
        <v>0</v>
      </c>
      <c r="N57" s="109">
        <f>Поликлиника!AH58</f>
        <v>0</v>
      </c>
      <c r="O57" s="111">
        <f>Поликлиника!AT58</f>
        <v>0</v>
      </c>
      <c r="P57" s="111">
        <f>Поликлиника!AX58</f>
        <v>0</v>
      </c>
      <c r="Q57" s="110">
        <f t="shared" si="3"/>
        <v>0</v>
      </c>
      <c r="R57" s="111">
        <f>Поликлиника!BB58</f>
        <v>0</v>
      </c>
      <c r="S57" s="109">
        <f>Поликлиника!BJ58</f>
        <v>0</v>
      </c>
      <c r="T57" s="109">
        <f>Поликлиника!BN58</f>
        <v>0</v>
      </c>
      <c r="U57" s="110">
        <f t="shared" si="4"/>
        <v>0</v>
      </c>
      <c r="V57" s="109">
        <f>Поликлиника!BR58</f>
        <v>0</v>
      </c>
      <c r="W57" s="111">
        <f>Поликлиника!BZ58</f>
        <v>0</v>
      </c>
      <c r="X57" s="111">
        <f>Поликлиника!CD58</f>
        <v>0</v>
      </c>
      <c r="Y57" s="110">
        <f t="shared" si="5"/>
        <v>0</v>
      </c>
      <c r="Z57" s="109">
        <f>Поликлиника!CH58</f>
        <v>0</v>
      </c>
      <c r="AA57" s="112">
        <f>'Круглосуточный стационар'!C58</f>
        <v>0</v>
      </c>
      <c r="AB57" s="112">
        <f>'Круглосуточный стационар'!G58</f>
        <v>0</v>
      </c>
      <c r="AC57" s="110">
        <f t="shared" si="6"/>
        <v>0</v>
      </c>
      <c r="AD57" s="112">
        <f>'Круглосуточный стационар'!K58</f>
        <v>0</v>
      </c>
      <c r="AE57" s="112">
        <f>'Круглосуточный стационар'!S58</f>
        <v>0</v>
      </c>
      <c r="AF57" s="112">
        <f>'Круглосуточный стационар'!W58</f>
        <v>0</v>
      </c>
      <c r="AG57" s="110">
        <f t="shared" si="7"/>
        <v>0</v>
      </c>
      <c r="AH57" s="112">
        <f>'Круглосуточный стационар'!AA58</f>
        <v>0</v>
      </c>
      <c r="AI57" s="109">
        <f>'Дневной стационар'!C58</f>
        <v>40</v>
      </c>
      <c r="AJ57" s="109">
        <f>'Дневной стационар'!G58</f>
        <v>26</v>
      </c>
      <c r="AK57" s="110">
        <f t="shared" si="8"/>
        <v>-14</v>
      </c>
      <c r="AL57" s="113">
        <f>'Дневной стационар'!K58</f>
        <v>0</v>
      </c>
      <c r="AM57" s="114"/>
      <c r="AN57" s="115"/>
    </row>
    <row r="58" spans="1:40" x14ac:dyDescent="0.25">
      <c r="A58" s="106">
        <f>'Скорая медицинская помощь'!A59</f>
        <v>44</v>
      </c>
      <c r="B58" s="123" t="str">
        <f>'Скорая медицинская помощь'!B59</f>
        <v>РЖД-Медицина</v>
      </c>
      <c r="C58" s="108">
        <f>'Скорая медицинская помощь'!C59</f>
        <v>0</v>
      </c>
      <c r="D58" s="109">
        <f>'Скорая медицинская помощь'!G59</f>
        <v>0</v>
      </c>
      <c r="E58" s="110">
        <f t="shared" si="0"/>
        <v>0</v>
      </c>
      <c r="F58" s="111">
        <f>'Скорая медицинская помощь'!K59</f>
        <v>0</v>
      </c>
      <c r="G58" s="109">
        <f>Поликлиника!C59</f>
        <v>0</v>
      </c>
      <c r="H58" s="109">
        <f>Поликлиника!G59</f>
        <v>0</v>
      </c>
      <c r="I58" s="110">
        <f t="shared" si="1"/>
        <v>0</v>
      </c>
      <c r="J58" s="109">
        <f>Поликлиника!L59</f>
        <v>0</v>
      </c>
      <c r="K58" s="109">
        <f>Поликлиника!R59</f>
        <v>0</v>
      </c>
      <c r="L58" s="109">
        <f>Поликлиника!Z59</f>
        <v>0</v>
      </c>
      <c r="M58" s="110">
        <f t="shared" si="2"/>
        <v>0</v>
      </c>
      <c r="N58" s="109">
        <f>Поликлиника!AH59</f>
        <v>0</v>
      </c>
      <c r="O58" s="111">
        <f>Поликлиника!AT59</f>
        <v>0</v>
      </c>
      <c r="P58" s="111">
        <f>Поликлиника!AX59</f>
        <v>0</v>
      </c>
      <c r="Q58" s="110">
        <f t="shared" si="3"/>
        <v>0</v>
      </c>
      <c r="R58" s="111">
        <f>Поликлиника!BB59</f>
        <v>0</v>
      </c>
      <c r="S58" s="109">
        <f>Поликлиника!BJ59</f>
        <v>0</v>
      </c>
      <c r="T58" s="109">
        <f>Поликлиника!BN59</f>
        <v>0</v>
      </c>
      <c r="U58" s="110">
        <f t="shared" si="4"/>
        <v>0</v>
      </c>
      <c r="V58" s="109">
        <f>Поликлиника!BR59</f>
        <v>0</v>
      </c>
      <c r="W58" s="111">
        <f>Поликлиника!BZ59</f>
        <v>0</v>
      </c>
      <c r="X58" s="111">
        <f>Поликлиника!CD59</f>
        <v>0</v>
      </c>
      <c r="Y58" s="110">
        <f t="shared" si="5"/>
        <v>0</v>
      </c>
      <c r="Z58" s="109">
        <f>Поликлиника!CH59</f>
        <v>0</v>
      </c>
      <c r="AA58" s="112">
        <f>'Круглосуточный стационар'!C59</f>
        <v>3</v>
      </c>
      <c r="AB58" s="112">
        <f>'Круглосуточный стационар'!G59</f>
        <v>3</v>
      </c>
      <c r="AC58" s="110">
        <f t="shared" si="6"/>
        <v>0</v>
      </c>
      <c r="AD58" s="112">
        <f>'Круглосуточный стационар'!K59</f>
        <v>0</v>
      </c>
      <c r="AE58" s="112">
        <f>'Круглосуточный стационар'!S59</f>
        <v>3</v>
      </c>
      <c r="AF58" s="112">
        <f>'Круглосуточный стационар'!W59</f>
        <v>3</v>
      </c>
      <c r="AG58" s="110">
        <f t="shared" si="7"/>
        <v>0</v>
      </c>
      <c r="AH58" s="112">
        <f>'Круглосуточный стационар'!AA59</f>
        <v>0</v>
      </c>
      <c r="AI58" s="109">
        <f>'Дневной стационар'!C59</f>
        <v>0</v>
      </c>
      <c r="AJ58" s="109">
        <f>'Дневной стационар'!G59</f>
        <v>0</v>
      </c>
      <c r="AK58" s="110">
        <f t="shared" si="8"/>
        <v>0</v>
      </c>
      <c r="AL58" s="113">
        <f>'Дневной стационар'!K59</f>
        <v>0</v>
      </c>
      <c r="AM58" s="114"/>
      <c r="AN58" s="115"/>
    </row>
    <row r="59" spans="1:40" x14ac:dyDescent="0.25">
      <c r="A59" s="106">
        <f>'Скорая медицинская помощь'!A60</f>
        <v>45</v>
      </c>
      <c r="B59" s="123" t="str">
        <f>'Скорая медицинская помощь'!B60</f>
        <v>СПИД</v>
      </c>
      <c r="C59" s="108">
        <f>'Скорая медицинская помощь'!C60</f>
        <v>0</v>
      </c>
      <c r="D59" s="109">
        <f>'Скорая медицинская помощь'!G60</f>
        <v>0</v>
      </c>
      <c r="E59" s="110">
        <f t="shared" si="0"/>
        <v>0</v>
      </c>
      <c r="F59" s="111">
        <f>'Скорая медицинская помощь'!K60</f>
        <v>0</v>
      </c>
      <c r="G59" s="109">
        <f>Поликлиника!C60</f>
        <v>0</v>
      </c>
      <c r="H59" s="109">
        <f>Поликлиника!G60</f>
        <v>0</v>
      </c>
      <c r="I59" s="110">
        <f t="shared" si="1"/>
        <v>0</v>
      </c>
      <c r="J59" s="109">
        <f>Поликлиника!L60</f>
        <v>0</v>
      </c>
      <c r="K59" s="109">
        <f>Поликлиника!R60</f>
        <v>1317</v>
      </c>
      <c r="L59" s="109">
        <f>Поликлиника!Z60</f>
        <v>632.4</v>
      </c>
      <c r="M59" s="110">
        <f t="shared" si="2"/>
        <v>-684.6</v>
      </c>
      <c r="N59" s="109">
        <f>Поликлиника!AH60</f>
        <v>-685</v>
      </c>
      <c r="O59" s="111">
        <f>Поликлиника!AT60</f>
        <v>0</v>
      </c>
      <c r="P59" s="111">
        <f>Поликлиника!AX60</f>
        <v>0</v>
      </c>
      <c r="Q59" s="110">
        <f t="shared" si="3"/>
        <v>0</v>
      </c>
      <c r="R59" s="111">
        <f>Поликлиника!BB60</f>
        <v>0</v>
      </c>
      <c r="S59" s="109">
        <f>Поликлиника!BJ60</f>
        <v>500</v>
      </c>
      <c r="T59" s="109">
        <f>Поликлиника!BN60</f>
        <v>500</v>
      </c>
      <c r="U59" s="110">
        <f t="shared" si="4"/>
        <v>0</v>
      </c>
      <c r="V59" s="109">
        <f>Поликлиника!BR60</f>
        <v>0</v>
      </c>
      <c r="W59" s="111">
        <f>Поликлиника!BZ60</f>
        <v>1137831</v>
      </c>
      <c r="X59" s="111">
        <f>Поликлиника!CD60</f>
        <v>1114232</v>
      </c>
      <c r="Y59" s="110">
        <f t="shared" si="5"/>
        <v>-23599</v>
      </c>
      <c r="Z59" s="109">
        <f>Поликлиника!CH60</f>
        <v>0</v>
      </c>
      <c r="AA59" s="112">
        <f>'Круглосуточный стационар'!C60</f>
        <v>1100</v>
      </c>
      <c r="AB59" s="112">
        <f>'Круглосуточный стационар'!G60</f>
        <v>1100</v>
      </c>
      <c r="AC59" s="110">
        <f t="shared" si="6"/>
        <v>0</v>
      </c>
      <c r="AD59" s="112">
        <f>'Круглосуточный стационар'!K60</f>
        <v>0</v>
      </c>
      <c r="AE59" s="112">
        <f>'Круглосуточный стационар'!S60</f>
        <v>0</v>
      </c>
      <c r="AF59" s="112">
        <f>'Круглосуточный стационар'!W60</f>
        <v>0</v>
      </c>
      <c r="AG59" s="110">
        <f t="shared" si="7"/>
        <v>0</v>
      </c>
      <c r="AH59" s="112">
        <f>'Круглосуточный стационар'!AA60</f>
        <v>0</v>
      </c>
      <c r="AI59" s="109">
        <f>'Дневной стационар'!C60</f>
        <v>78</v>
      </c>
      <c r="AJ59" s="109">
        <f>'Дневной стационар'!G60</f>
        <v>87</v>
      </c>
      <c r="AK59" s="110">
        <f t="shared" si="8"/>
        <v>9</v>
      </c>
      <c r="AL59" s="113">
        <f>'Дневной стационар'!K60</f>
        <v>9</v>
      </c>
      <c r="AM59" s="114"/>
      <c r="AN59" s="115"/>
    </row>
    <row r="60" spans="1:40" x14ac:dyDescent="0.25">
      <c r="A60" s="106">
        <f>'Скорая медицинская помощь'!A61</f>
        <v>46</v>
      </c>
      <c r="B60" s="123" t="str">
        <f>'Скорая медицинская помощь'!B61</f>
        <v>ООО "Жемчужина Камчатки"</v>
      </c>
      <c r="C60" s="108">
        <f>'Скорая медицинская помощь'!C61</f>
        <v>0</v>
      </c>
      <c r="D60" s="109">
        <f>'Скорая медицинская помощь'!G61</f>
        <v>0</v>
      </c>
      <c r="E60" s="110">
        <f t="shared" si="0"/>
        <v>0</v>
      </c>
      <c r="F60" s="111">
        <f>'Скорая медицинская помощь'!K61</f>
        <v>0</v>
      </c>
      <c r="G60" s="109">
        <f>Поликлиника!C61</f>
        <v>0</v>
      </c>
      <c r="H60" s="109">
        <f>Поликлиника!G61</f>
        <v>0</v>
      </c>
      <c r="I60" s="110">
        <f t="shared" si="1"/>
        <v>0</v>
      </c>
      <c r="J60" s="109">
        <f>Поликлиника!L61</f>
        <v>0</v>
      </c>
      <c r="K60" s="109">
        <f>Поликлиника!R61</f>
        <v>0</v>
      </c>
      <c r="L60" s="109">
        <f>Поликлиника!Z61</f>
        <v>0</v>
      </c>
      <c r="M60" s="110">
        <f t="shared" si="2"/>
        <v>0</v>
      </c>
      <c r="N60" s="109">
        <f>Поликлиника!AH61</f>
        <v>0</v>
      </c>
      <c r="O60" s="111">
        <f>Поликлиника!AT61</f>
        <v>0</v>
      </c>
      <c r="P60" s="111">
        <f>Поликлиника!AX61</f>
        <v>0</v>
      </c>
      <c r="Q60" s="110">
        <f t="shared" si="3"/>
        <v>0</v>
      </c>
      <c r="R60" s="111">
        <f>Поликлиника!BB61</f>
        <v>0</v>
      </c>
      <c r="S60" s="109">
        <f>Поликлиника!BJ61</f>
        <v>0</v>
      </c>
      <c r="T60" s="109">
        <f>Поликлиника!BN61</f>
        <v>0</v>
      </c>
      <c r="U60" s="110">
        <f t="shared" si="4"/>
        <v>0</v>
      </c>
      <c r="V60" s="109">
        <f>Поликлиника!BR61</f>
        <v>0</v>
      </c>
      <c r="W60" s="111">
        <f>Поликлиника!BZ61</f>
        <v>0</v>
      </c>
      <c r="X60" s="111">
        <f>Поликлиника!CD61</f>
        <v>0</v>
      </c>
      <c r="Y60" s="110">
        <f t="shared" si="5"/>
        <v>0</v>
      </c>
      <c r="Z60" s="109">
        <f>Поликлиника!CH61</f>
        <v>0</v>
      </c>
      <c r="AA60" s="112">
        <f>'Круглосуточный стационар'!C61</f>
        <v>0</v>
      </c>
      <c r="AB60" s="112">
        <f>'Круглосуточный стационар'!G61</f>
        <v>0</v>
      </c>
      <c r="AC60" s="110">
        <f t="shared" si="6"/>
        <v>0</v>
      </c>
      <c r="AD60" s="112">
        <f>'Круглосуточный стационар'!K61</f>
        <v>0</v>
      </c>
      <c r="AE60" s="112">
        <f>'Круглосуточный стационар'!S61</f>
        <v>0</v>
      </c>
      <c r="AF60" s="112">
        <f>'Круглосуточный стационар'!W61</f>
        <v>0</v>
      </c>
      <c r="AG60" s="110">
        <f t="shared" si="7"/>
        <v>0</v>
      </c>
      <c r="AH60" s="112">
        <f>'Круглосуточный стационар'!AA61</f>
        <v>0</v>
      </c>
      <c r="AI60" s="109">
        <f>'Дневной стационар'!C61</f>
        <v>323</v>
      </c>
      <c r="AJ60" s="109">
        <f>'Дневной стационар'!G61</f>
        <v>243</v>
      </c>
      <c r="AK60" s="110">
        <f t="shared" si="8"/>
        <v>-80</v>
      </c>
      <c r="AL60" s="113">
        <f>'Дневной стационар'!K61</f>
        <v>0</v>
      </c>
      <c r="AM60" s="114"/>
      <c r="AN60" s="115"/>
    </row>
    <row r="61" spans="1:40" x14ac:dyDescent="0.25">
      <c r="A61" s="106">
        <f>'Скорая медицинская помощь'!A62</f>
        <v>47</v>
      </c>
      <c r="B61" s="123" t="str">
        <f>'Скорая медицинская помощь'!B62</f>
        <v>М-Лайн</v>
      </c>
      <c r="C61" s="108">
        <f>'Скорая медицинская помощь'!C62</f>
        <v>0</v>
      </c>
      <c r="D61" s="109">
        <f>'Скорая медицинская помощь'!G62</f>
        <v>0</v>
      </c>
      <c r="E61" s="110">
        <f t="shared" si="0"/>
        <v>0</v>
      </c>
      <c r="F61" s="111">
        <f>'Скорая медицинская помощь'!K62</f>
        <v>0</v>
      </c>
      <c r="G61" s="109">
        <f>Поликлиника!C62</f>
        <v>0</v>
      </c>
      <c r="H61" s="109">
        <f>Поликлиника!G62</f>
        <v>0</v>
      </c>
      <c r="I61" s="110">
        <f t="shared" si="1"/>
        <v>0</v>
      </c>
      <c r="J61" s="109">
        <f>Поликлиника!L62</f>
        <v>0</v>
      </c>
      <c r="K61" s="109">
        <f>Поликлиника!R62</f>
        <v>0</v>
      </c>
      <c r="L61" s="109">
        <f>Поликлиника!Z62</f>
        <v>0</v>
      </c>
      <c r="M61" s="110">
        <f t="shared" si="2"/>
        <v>0</v>
      </c>
      <c r="N61" s="109">
        <f>Поликлиника!AH62</f>
        <v>0</v>
      </c>
      <c r="O61" s="111">
        <f>Поликлиника!AT62</f>
        <v>0</v>
      </c>
      <c r="P61" s="111">
        <f>Поликлиника!AX62</f>
        <v>0</v>
      </c>
      <c r="Q61" s="110">
        <f t="shared" si="3"/>
        <v>0</v>
      </c>
      <c r="R61" s="111">
        <f>Поликлиника!BB62</f>
        <v>0</v>
      </c>
      <c r="S61" s="109">
        <f>Поликлиника!BJ62</f>
        <v>0</v>
      </c>
      <c r="T61" s="109">
        <f>Поликлиника!BN62</f>
        <v>0</v>
      </c>
      <c r="U61" s="110">
        <f t="shared" si="4"/>
        <v>0</v>
      </c>
      <c r="V61" s="109">
        <f>Поликлиника!BR62</f>
        <v>0</v>
      </c>
      <c r="W61" s="111">
        <f>Поликлиника!BZ62</f>
        <v>0</v>
      </c>
      <c r="X61" s="111">
        <f>Поликлиника!CD62</f>
        <v>0</v>
      </c>
      <c r="Y61" s="110">
        <f t="shared" si="5"/>
        <v>0</v>
      </c>
      <c r="Z61" s="109">
        <f>Поликлиника!CH62</f>
        <v>0</v>
      </c>
      <c r="AA61" s="112">
        <f>'Круглосуточный стационар'!C62</f>
        <v>0</v>
      </c>
      <c r="AB61" s="112">
        <f>'Круглосуточный стационар'!G62</f>
        <v>0</v>
      </c>
      <c r="AC61" s="110">
        <f t="shared" si="6"/>
        <v>0</v>
      </c>
      <c r="AD61" s="112">
        <f>'Круглосуточный стационар'!K62</f>
        <v>0</v>
      </c>
      <c r="AE61" s="112">
        <f>'Круглосуточный стационар'!S62</f>
        <v>0</v>
      </c>
      <c r="AF61" s="112">
        <f>'Круглосуточный стационар'!W62</f>
        <v>0</v>
      </c>
      <c r="AG61" s="110">
        <f t="shared" si="7"/>
        <v>0</v>
      </c>
      <c r="AH61" s="112">
        <f>'Круглосуточный стационар'!AA62</f>
        <v>0</v>
      </c>
      <c r="AI61" s="109">
        <f>'Дневной стационар'!C62</f>
        <v>0</v>
      </c>
      <c r="AJ61" s="109">
        <f>'Дневной стационар'!G62</f>
        <v>0</v>
      </c>
      <c r="AK61" s="110">
        <f t="shared" si="8"/>
        <v>0</v>
      </c>
      <c r="AL61" s="113">
        <f>'Дневной стационар'!K62</f>
        <v>0</v>
      </c>
      <c r="AM61" s="114"/>
      <c r="AN61" s="115"/>
    </row>
    <row r="62" spans="1:40" x14ac:dyDescent="0.25">
      <c r="A62" s="106">
        <f>'Скорая медицинская помощь'!A63</f>
        <v>48</v>
      </c>
      <c r="B62" s="123" t="str">
        <f>'Скорая медицинская помощь'!B63</f>
        <v>ИМПУЛЬС</v>
      </c>
      <c r="C62" s="108">
        <f>'Скорая медицинская помощь'!C63</f>
        <v>0</v>
      </c>
      <c r="D62" s="109">
        <f>'Скорая медицинская помощь'!G63</f>
        <v>0</v>
      </c>
      <c r="E62" s="110">
        <f t="shared" si="0"/>
        <v>0</v>
      </c>
      <c r="F62" s="111">
        <f>'Скорая медицинская помощь'!K63</f>
        <v>0</v>
      </c>
      <c r="G62" s="109">
        <f>Поликлиника!C63</f>
        <v>0</v>
      </c>
      <c r="H62" s="109">
        <f>Поликлиника!G63</f>
        <v>0</v>
      </c>
      <c r="I62" s="110">
        <f t="shared" si="1"/>
        <v>0</v>
      </c>
      <c r="J62" s="109">
        <f>Поликлиника!L63</f>
        <v>0</v>
      </c>
      <c r="K62" s="109">
        <f>Поликлиника!R63</f>
        <v>0</v>
      </c>
      <c r="L62" s="109">
        <f>Поликлиника!Z63</f>
        <v>0</v>
      </c>
      <c r="M62" s="110">
        <f t="shared" si="2"/>
        <v>0</v>
      </c>
      <c r="N62" s="109">
        <f>Поликлиника!AH63</f>
        <v>0</v>
      </c>
      <c r="O62" s="111">
        <f>Поликлиника!AT63</f>
        <v>0</v>
      </c>
      <c r="P62" s="111">
        <f>Поликлиника!AX63</f>
        <v>0</v>
      </c>
      <c r="Q62" s="110">
        <f t="shared" si="3"/>
        <v>0</v>
      </c>
      <c r="R62" s="111">
        <f>Поликлиника!BB63</f>
        <v>0</v>
      </c>
      <c r="S62" s="109">
        <f>Поликлиника!BJ63</f>
        <v>0</v>
      </c>
      <c r="T62" s="109">
        <f>Поликлиника!BN63</f>
        <v>0</v>
      </c>
      <c r="U62" s="110">
        <f t="shared" si="4"/>
        <v>0</v>
      </c>
      <c r="V62" s="109">
        <f>Поликлиника!BR63</f>
        <v>0</v>
      </c>
      <c r="W62" s="111">
        <f>Поликлиника!BZ63</f>
        <v>1882</v>
      </c>
      <c r="X62" s="111">
        <f>Поликлиника!CD63</f>
        <v>1882</v>
      </c>
      <c r="Y62" s="110">
        <f t="shared" si="5"/>
        <v>0</v>
      </c>
      <c r="Z62" s="109">
        <f>Поликлиника!CH63</f>
        <v>0</v>
      </c>
      <c r="AA62" s="112">
        <f>'Круглосуточный стационар'!C63</f>
        <v>0</v>
      </c>
      <c r="AB62" s="112">
        <f>'Круглосуточный стационар'!G63</f>
        <v>0</v>
      </c>
      <c r="AC62" s="110">
        <f t="shared" si="6"/>
        <v>0</v>
      </c>
      <c r="AD62" s="112">
        <f>'Круглосуточный стационар'!K63</f>
        <v>0</v>
      </c>
      <c r="AE62" s="112">
        <f>'Круглосуточный стационар'!S63</f>
        <v>0</v>
      </c>
      <c r="AF62" s="112">
        <f>'Круглосуточный стационар'!W63</f>
        <v>0</v>
      </c>
      <c r="AG62" s="110">
        <f t="shared" si="7"/>
        <v>0</v>
      </c>
      <c r="AH62" s="112">
        <f>'Круглосуточный стационар'!AA63</f>
        <v>0</v>
      </c>
      <c r="AI62" s="109">
        <f>'Дневной стационар'!C63</f>
        <v>0</v>
      </c>
      <c r="AJ62" s="109">
        <f>'Дневной стационар'!G63</f>
        <v>0</v>
      </c>
      <c r="AK62" s="110">
        <f t="shared" si="8"/>
        <v>0</v>
      </c>
      <c r="AL62" s="113">
        <f>'Дневной стационар'!K63</f>
        <v>0</v>
      </c>
      <c r="AM62" s="114"/>
      <c r="AN62" s="115"/>
    </row>
    <row r="63" spans="1:40" ht="12.75" customHeight="1" x14ac:dyDescent="0.25">
      <c r="A63" s="106">
        <f>'Скорая медицинская помощь'!A64</f>
        <v>49</v>
      </c>
      <c r="B63" s="125" t="str">
        <f>'Скорая медицинская помощь'!B65</f>
        <v>Тубдиспансер</v>
      </c>
      <c r="C63" s="126">
        <f>'Скорая медицинская помощь'!C65</f>
        <v>0</v>
      </c>
      <c r="D63" s="127">
        <f>'Скорая медицинская помощь'!G65</f>
        <v>0</v>
      </c>
      <c r="E63" s="128">
        <f t="shared" si="0"/>
        <v>0</v>
      </c>
      <c r="F63" s="129">
        <f>'Скорая медицинская помощь'!K65</f>
        <v>0</v>
      </c>
      <c r="G63" s="127">
        <f>Поликлиника!C65</f>
        <v>0</v>
      </c>
      <c r="H63" s="127">
        <f>Поликлиника!G65</f>
        <v>0</v>
      </c>
      <c r="I63" s="128">
        <f t="shared" si="1"/>
        <v>0</v>
      </c>
      <c r="J63" s="127">
        <f>Поликлиника!L65</f>
        <v>0</v>
      </c>
      <c r="K63" s="127">
        <f>Поликлиника!R65</f>
        <v>0</v>
      </c>
      <c r="L63" s="127">
        <f>Поликлиника!Z65</f>
        <v>0</v>
      </c>
      <c r="M63" s="128">
        <f t="shared" si="2"/>
        <v>0</v>
      </c>
      <c r="N63" s="127">
        <f>Поликлиника!AH65</f>
        <v>0</v>
      </c>
      <c r="O63" s="129">
        <f>Поликлиника!AT65</f>
        <v>0</v>
      </c>
      <c r="P63" s="129">
        <f>Поликлиника!AX65</f>
        <v>0</v>
      </c>
      <c r="Q63" s="128">
        <f t="shared" si="3"/>
        <v>0</v>
      </c>
      <c r="R63" s="129">
        <f>Поликлиника!BB65</f>
        <v>0</v>
      </c>
      <c r="S63" s="127">
        <f>Поликлиника!BJ65</f>
        <v>0</v>
      </c>
      <c r="T63" s="127">
        <f>Поликлиника!BN65</f>
        <v>0</v>
      </c>
      <c r="U63" s="128">
        <f t="shared" si="4"/>
        <v>0</v>
      </c>
      <c r="V63" s="127">
        <f>Поликлиника!BR65</f>
        <v>0</v>
      </c>
      <c r="W63" s="129">
        <f>Поликлиника!BZ65</f>
        <v>5470</v>
      </c>
      <c r="X63" s="129">
        <f>Поликлиника!CD65</f>
        <v>4295</v>
      </c>
      <c r="Y63" s="128">
        <f t="shared" si="5"/>
        <v>-1175</v>
      </c>
      <c r="Z63" s="127">
        <f>Поликлиника!CH65</f>
        <v>-1775</v>
      </c>
      <c r="AA63" s="130">
        <f>'Круглосуточный стационар'!C65</f>
        <v>0</v>
      </c>
      <c r="AB63" s="130">
        <f>'Круглосуточный стационар'!G65</f>
        <v>0</v>
      </c>
      <c r="AC63" s="128">
        <f t="shared" si="6"/>
        <v>0</v>
      </c>
      <c r="AD63" s="130">
        <f>'Круглосуточный стационар'!K65</f>
        <v>0</v>
      </c>
      <c r="AE63" s="130">
        <f>'Круглосуточный стационар'!S65</f>
        <v>0</v>
      </c>
      <c r="AF63" s="130">
        <f>'Круглосуточный стационар'!W65</f>
        <v>0</v>
      </c>
      <c r="AG63" s="128">
        <f t="shared" si="7"/>
        <v>0</v>
      </c>
      <c r="AH63" s="130">
        <f>'Круглосуточный стационар'!AA65</f>
        <v>0</v>
      </c>
      <c r="AI63" s="127">
        <f>'Дневной стационар'!C65</f>
        <v>0</v>
      </c>
      <c r="AJ63" s="127">
        <f>'Дневной стационар'!G65</f>
        <v>0</v>
      </c>
      <c r="AK63" s="128">
        <f t="shared" si="8"/>
        <v>0</v>
      </c>
      <c r="AL63" s="131">
        <f>'Дневной стационар'!K65</f>
        <v>0</v>
      </c>
      <c r="AM63" s="114"/>
      <c r="AN63" s="115"/>
    </row>
    <row r="64" spans="1:40" ht="12.75" customHeight="1" x14ac:dyDescent="0.25">
      <c r="A64" s="106">
        <f>'Скорая медицинская помощь'!A65</f>
        <v>50</v>
      </c>
      <c r="B64" s="125" t="str">
        <f>'Скорая медицинская помощь'!B66</f>
        <v>ООО "Юнилаб-Хабаровск"</v>
      </c>
      <c r="C64" s="126">
        <f>'Скорая медицинская помощь'!C66</f>
        <v>0</v>
      </c>
      <c r="D64" s="127">
        <f>'Скорая медицинская помощь'!G66</f>
        <v>0</v>
      </c>
      <c r="E64" s="128">
        <f t="shared" ref="E64:E71" si="9">D64-C64</f>
        <v>0</v>
      </c>
      <c r="F64" s="129">
        <f>'Скорая медицинская помощь'!K66</f>
        <v>0</v>
      </c>
      <c r="G64" s="127">
        <f>Поликлиника!C66</f>
        <v>0</v>
      </c>
      <c r="H64" s="127">
        <f>Поликлиника!G66</f>
        <v>0</v>
      </c>
      <c r="I64" s="128">
        <f t="shared" ref="I64:I71" si="10">H64-G64</f>
        <v>0</v>
      </c>
      <c r="J64" s="127">
        <f>Поликлиника!L66</f>
        <v>0</v>
      </c>
      <c r="K64" s="127">
        <f>Поликлиника!R66</f>
        <v>0</v>
      </c>
      <c r="L64" s="127">
        <f>Поликлиника!Z66</f>
        <v>0</v>
      </c>
      <c r="M64" s="128">
        <f t="shared" ref="M64:M71" si="11">L64-K64</f>
        <v>0</v>
      </c>
      <c r="N64" s="127">
        <f>Поликлиника!AH66</f>
        <v>0</v>
      </c>
      <c r="O64" s="129">
        <f>Поликлиника!AT66</f>
        <v>0</v>
      </c>
      <c r="P64" s="129">
        <f>Поликлиника!AX66</f>
        <v>0</v>
      </c>
      <c r="Q64" s="128">
        <f t="shared" ref="Q64:Q71" si="12">P64-O64</f>
        <v>0</v>
      </c>
      <c r="R64" s="129">
        <f>Поликлиника!BB66</f>
        <v>0</v>
      </c>
      <c r="S64" s="127">
        <f>Поликлиника!BJ66</f>
        <v>0</v>
      </c>
      <c r="T64" s="127">
        <f>Поликлиника!BN66</f>
        <v>0</v>
      </c>
      <c r="U64" s="128">
        <f t="shared" ref="U64:U71" si="13">T64-S64</f>
        <v>0</v>
      </c>
      <c r="V64" s="127">
        <f>Поликлиника!BR66</f>
        <v>0</v>
      </c>
      <c r="W64" s="129">
        <f>Поликлиника!BZ66</f>
        <v>100</v>
      </c>
      <c r="X64" s="129">
        <f>Поликлиника!CD66</f>
        <v>100</v>
      </c>
      <c r="Y64" s="128">
        <f t="shared" ref="Y64:Y71" si="14">X64-W64</f>
        <v>0</v>
      </c>
      <c r="Z64" s="127">
        <f>Поликлиника!CH66</f>
        <v>0</v>
      </c>
      <c r="AA64" s="130">
        <f>'Круглосуточный стационар'!C66</f>
        <v>0</v>
      </c>
      <c r="AB64" s="130">
        <f>'Круглосуточный стационар'!G66</f>
        <v>0</v>
      </c>
      <c r="AC64" s="128">
        <f t="shared" ref="AC64:AC71" si="15">AB64-AA64</f>
        <v>0</v>
      </c>
      <c r="AD64" s="130">
        <f>'Круглосуточный стационар'!K66</f>
        <v>0</v>
      </c>
      <c r="AE64" s="130">
        <f>'Круглосуточный стационар'!S66</f>
        <v>0</v>
      </c>
      <c r="AF64" s="130">
        <f>'Круглосуточный стационар'!W66</f>
        <v>0</v>
      </c>
      <c r="AG64" s="128">
        <f t="shared" ref="AG64:AG71" si="16">AF64-AE64</f>
        <v>0</v>
      </c>
      <c r="AH64" s="130">
        <f>'Круглосуточный стационар'!AA66</f>
        <v>0</v>
      </c>
      <c r="AI64" s="127">
        <f>'Дневной стационар'!C66</f>
        <v>0</v>
      </c>
      <c r="AJ64" s="127">
        <f>'Дневной стационар'!G66</f>
        <v>0</v>
      </c>
      <c r="AK64" s="128">
        <f t="shared" ref="AK64:AK71" si="17">AJ64-AI64</f>
        <v>0</v>
      </c>
      <c r="AL64" s="131">
        <f>'Дневной стационар'!K66</f>
        <v>0</v>
      </c>
      <c r="AM64" s="114"/>
      <c r="AN64" s="115"/>
    </row>
    <row r="65" spans="1:40" ht="12.75" customHeight="1" x14ac:dyDescent="0.25">
      <c r="A65" s="106">
        <f>'Скорая медицинская помощь'!A66</f>
        <v>51</v>
      </c>
      <c r="B65" s="125" t="str">
        <f>'Скорая медицинская помощь'!B67</f>
        <v>АО "Медицина"</v>
      </c>
      <c r="C65" s="126">
        <f>'Скорая медицинская помощь'!C67</f>
        <v>0</v>
      </c>
      <c r="D65" s="127">
        <f>'Скорая медицинская помощь'!G67</f>
        <v>0</v>
      </c>
      <c r="E65" s="128">
        <f t="shared" si="9"/>
        <v>0</v>
      </c>
      <c r="F65" s="129">
        <f>'Скорая медицинская помощь'!K67</f>
        <v>0</v>
      </c>
      <c r="G65" s="127">
        <f>Поликлиника!C67</f>
        <v>0</v>
      </c>
      <c r="H65" s="127">
        <f>Поликлиника!G67</f>
        <v>0</v>
      </c>
      <c r="I65" s="128">
        <f t="shared" si="10"/>
        <v>0</v>
      </c>
      <c r="J65" s="127">
        <f>Поликлиника!L67</f>
        <v>0</v>
      </c>
      <c r="K65" s="127">
        <f>Поликлиника!R67</f>
        <v>0</v>
      </c>
      <c r="L65" s="127">
        <f>Поликлиника!Z67</f>
        <v>0</v>
      </c>
      <c r="M65" s="128">
        <f t="shared" si="11"/>
        <v>0</v>
      </c>
      <c r="N65" s="127">
        <f>Поликлиника!AH67</f>
        <v>0</v>
      </c>
      <c r="O65" s="129">
        <f>Поликлиника!AT67</f>
        <v>0</v>
      </c>
      <c r="P65" s="129">
        <f>Поликлиника!AX67</f>
        <v>0</v>
      </c>
      <c r="Q65" s="128">
        <f t="shared" si="12"/>
        <v>0</v>
      </c>
      <c r="R65" s="129">
        <f>Поликлиника!BB67</f>
        <v>0</v>
      </c>
      <c r="S65" s="127">
        <f>Поликлиника!BJ67</f>
        <v>0</v>
      </c>
      <c r="T65" s="127">
        <f>Поликлиника!BN67</f>
        <v>0</v>
      </c>
      <c r="U65" s="128">
        <f t="shared" si="13"/>
        <v>0</v>
      </c>
      <c r="V65" s="127">
        <f>Поликлиника!BR67</f>
        <v>0</v>
      </c>
      <c r="W65" s="129">
        <f>Поликлиника!BZ67</f>
        <v>0</v>
      </c>
      <c r="X65" s="129">
        <f>Поликлиника!CD67</f>
        <v>0</v>
      </c>
      <c r="Y65" s="128">
        <f t="shared" si="14"/>
        <v>0</v>
      </c>
      <c r="Z65" s="127">
        <f>Поликлиника!CH67</f>
        <v>0</v>
      </c>
      <c r="AA65" s="130">
        <f>'Круглосуточный стационар'!C67</f>
        <v>90</v>
      </c>
      <c r="AB65" s="130">
        <f>'Круглосуточный стационар'!G67</f>
        <v>27</v>
      </c>
      <c r="AC65" s="128">
        <f t="shared" si="15"/>
        <v>-63</v>
      </c>
      <c r="AD65" s="130">
        <f>'Круглосуточный стационар'!K67</f>
        <v>0</v>
      </c>
      <c r="AE65" s="130">
        <f>'Круглосуточный стационар'!S67</f>
        <v>90</v>
      </c>
      <c r="AF65" s="130">
        <f>'Круглосуточный стационар'!W67</f>
        <v>27</v>
      </c>
      <c r="AG65" s="128">
        <f t="shared" si="16"/>
        <v>-63</v>
      </c>
      <c r="AH65" s="130">
        <f>'Круглосуточный стационар'!AA67</f>
        <v>0</v>
      </c>
      <c r="AI65" s="127">
        <f>'Дневной стационар'!C67</f>
        <v>40</v>
      </c>
      <c r="AJ65" s="127">
        <f>'Дневной стационар'!G67</f>
        <v>28</v>
      </c>
      <c r="AK65" s="128">
        <f t="shared" si="17"/>
        <v>-12</v>
      </c>
      <c r="AL65" s="131">
        <f>'Дневной стационар'!K67</f>
        <v>0</v>
      </c>
      <c r="AM65" s="114"/>
      <c r="AN65" s="115"/>
    </row>
    <row r="66" spans="1:40" ht="12.75" customHeight="1" x14ac:dyDescent="0.25">
      <c r="A66" s="106">
        <f>'Скорая медицинская помощь'!A67</f>
        <v>52</v>
      </c>
      <c r="B66" s="125" t="str">
        <f>'Скорая медицинская помощь'!B68</f>
        <v>ООО "НПФ "Хеликс"</v>
      </c>
      <c r="C66" s="126">
        <f>'Скорая медицинская помощь'!C68</f>
        <v>0</v>
      </c>
      <c r="D66" s="127">
        <f>'Скорая медицинская помощь'!G68</f>
        <v>0</v>
      </c>
      <c r="E66" s="128">
        <f t="shared" si="9"/>
        <v>0</v>
      </c>
      <c r="F66" s="129">
        <f>'Скорая медицинская помощь'!K68</f>
        <v>0</v>
      </c>
      <c r="G66" s="127">
        <f>Поликлиника!C68</f>
        <v>0</v>
      </c>
      <c r="H66" s="127">
        <f>Поликлиника!G68</f>
        <v>0</v>
      </c>
      <c r="I66" s="128">
        <f t="shared" si="10"/>
        <v>0</v>
      </c>
      <c r="J66" s="127">
        <f>Поликлиника!L68</f>
        <v>0</v>
      </c>
      <c r="K66" s="127">
        <f>Поликлиника!R68</f>
        <v>0</v>
      </c>
      <c r="L66" s="127">
        <f>Поликлиника!Z68</f>
        <v>0</v>
      </c>
      <c r="M66" s="128">
        <f t="shared" si="11"/>
        <v>0</v>
      </c>
      <c r="N66" s="127">
        <f>Поликлиника!AH68</f>
        <v>0</v>
      </c>
      <c r="O66" s="129">
        <f>Поликлиника!AT68</f>
        <v>0</v>
      </c>
      <c r="P66" s="129">
        <f>Поликлиника!AX68</f>
        <v>0</v>
      </c>
      <c r="Q66" s="128">
        <f t="shared" si="12"/>
        <v>0</v>
      </c>
      <c r="R66" s="129">
        <f>Поликлиника!BB68</f>
        <v>0</v>
      </c>
      <c r="S66" s="127">
        <f>Поликлиника!BJ68</f>
        <v>0</v>
      </c>
      <c r="T66" s="127">
        <f>Поликлиника!BN68</f>
        <v>0</v>
      </c>
      <c r="U66" s="128">
        <f t="shared" si="13"/>
        <v>0</v>
      </c>
      <c r="V66" s="127">
        <f>Поликлиника!BR68</f>
        <v>0</v>
      </c>
      <c r="W66" s="129">
        <f>Поликлиника!BZ68</f>
        <v>0</v>
      </c>
      <c r="X66" s="129">
        <f>Поликлиника!CD68</f>
        <v>0</v>
      </c>
      <c r="Y66" s="128">
        <f t="shared" si="14"/>
        <v>0</v>
      </c>
      <c r="Z66" s="127">
        <f>Поликлиника!CH68</f>
        <v>0</v>
      </c>
      <c r="AA66" s="130">
        <f>'Круглосуточный стационар'!C68</f>
        <v>0</v>
      </c>
      <c r="AB66" s="130">
        <f>'Круглосуточный стационар'!G68</f>
        <v>0</v>
      </c>
      <c r="AC66" s="128">
        <f t="shared" si="15"/>
        <v>0</v>
      </c>
      <c r="AD66" s="130">
        <f>'Круглосуточный стационар'!K68</f>
        <v>0</v>
      </c>
      <c r="AE66" s="130">
        <f>'Круглосуточный стационар'!S68</f>
        <v>0</v>
      </c>
      <c r="AF66" s="130">
        <f>'Круглосуточный стационар'!W68</f>
        <v>0</v>
      </c>
      <c r="AG66" s="128">
        <f t="shared" si="16"/>
        <v>0</v>
      </c>
      <c r="AH66" s="130">
        <f>'Круглосуточный стационар'!AA68</f>
        <v>0</v>
      </c>
      <c r="AI66" s="127">
        <f>'Дневной стационар'!C68</f>
        <v>0</v>
      </c>
      <c r="AJ66" s="127">
        <f>'Дневной стационар'!G68</f>
        <v>0</v>
      </c>
      <c r="AK66" s="128">
        <f t="shared" si="17"/>
        <v>0</v>
      </c>
      <c r="AL66" s="131">
        <f>'Дневной стационар'!K68</f>
        <v>0</v>
      </c>
      <c r="AM66" s="114"/>
      <c r="AN66" s="115"/>
    </row>
    <row r="67" spans="1:40" ht="12.75" customHeight="1" x14ac:dyDescent="0.25">
      <c r="A67" s="106">
        <f>'Скорая медицинская помощь'!A68</f>
        <v>53</v>
      </c>
      <c r="B67" s="125" t="str">
        <f>'Скорая медицинская помощь'!B69</f>
        <v>ФГБОУ ВО Амурская ГМА Минздрава России</v>
      </c>
      <c r="C67" s="126">
        <f>'Скорая медицинская помощь'!C69</f>
        <v>0</v>
      </c>
      <c r="D67" s="127">
        <f>'Скорая медицинская помощь'!G69</f>
        <v>0</v>
      </c>
      <c r="E67" s="128">
        <f t="shared" si="9"/>
        <v>0</v>
      </c>
      <c r="F67" s="129">
        <f>'Скорая медицинская помощь'!K69</f>
        <v>0</v>
      </c>
      <c r="G67" s="127">
        <f>Поликлиника!C69</f>
        <v>0</v>
      </c>
      <c r="H67" s="127">
        <f>Поликлиника!G69</f>
        <v>0</v>
      </c>
      <c r="I67" s="128">
        <f t="shared" si="10"/>
        <v>0</v>
      </c>
      <c r="J67" s="127">
        <f>Поликлиника!L69</f>
        <v>0</v>
      </c>
      <c r="K67" s="127">
        <f>Поликлиника!R69</f>
        <v>0</v>
      </c>
      <c r="L67" s="127">
        <f>Поликлиника!Z69</f>
        <v>0</v>
      </c>
      <c r="M67" s="128">
        <f t="shared" si="11"/>
        <v>0</v>
      </c>
      <c r="N67" s="127">
        <f>Поликлиника!AH69</f>
        <v>0</v>
      </c>
      <c r="O67" s="129">
        <f>Поликлиника!AT69</f>
        <v>0</v>
      </c>
      <c r="P67" s="129">
        <f>Поликлиника!AX69</f>
        <v>0</v>
      </c>
      <c r="Q67" s="128">
        <f t="shared" si="12"/>
        <v>0</v>
      </c>
      <c r="R67" s="129">
        <f>Поликлиника!BB69</f>
        <v>0</v>
      </c>
      <c r="S67" s="127">
        <f>Поликлиника!BJ69</f>
        <v>0</v>
      </c>
      <c r="T67" s="127">
        <f>Поликлиника!BN69</f>
        <v>0</v>
      </c>
      <c r="U67" s="128">
        <f t="shared" si="13"/>
        <v>0</v>
      </c>
      <c r="V67" s="127">
        <f>Поликлиника!BR69</f>
        <v>0</v>
      </c>
      <c r="W67" s="129">
        <f>Поликлиника!BZ69</f>
        <v>0</v>
      </c>
      <c r="X67" s="129">
        <f>Поликлиника!CD69</f>
        <v>0</v>
      </c>
      <c r="Y67" s="128">
        <f t="shared" si="14"/>
        <v>0</v>
      </c>
      <c r="Z67" s="127">
        <f>Поликлиника!CH69</f>
        <v>0</v>
      </c>
      <c r="AA67" s="130">
        <f>'Круглосуточный стационар'!C69</f>
        <v>0</v>
      </c>
      <c r="AB67" s="130">
        <f>'Круглосуточный стационар'!G69</f>
        <v>0</v>
      </c>
      <c r="AC67" s="128">
        <f t="shared" si="15"/>
        <v>0</v>
      </c>
      <c r="AD67" s="130">
        <f>'Круглосуточный стационар'!K69</f>
        <v>0</v>
      </c>
      <c r="AE67" s="130">
        <f>'Круглосуточный стационар'!S69</f>
        <v>0</v>
      </c>
      <c r="AF67" s="130">
        <f>'Круглосуточный стационар'!W69</f>
        <v>0</v>
      </c>
      <c r="AG67" s="128">
        <f t="shared" si="16"/>
        <v>0</v>
      </c>
      <c r="AH67" s="130">
        <f>'Круглосуточный стационар'!AA69</f>
        <v>0</v>
      </c>
      <c r="AI67" s="127">
        <f>'Дневной стационар'!C69</f>
        <v>0</v>
      </c>
      <c r="AJ67" s="127">
        <f>'Дневной стационар'!G69</f>
        <v>0</v>
      </c>
      <c r="AK67" s="128">
        <f t="shared" si="17"/>
        <v>0</v>
      </c>
      <c r="AL67" s="131">
        <f>'Дневной стационар'!K69</f>
        <v>0</v>
      </c>
      <c r="AM67" s="114"/>
      <c r="AN67" s="115"/>
    </row>
    <row r="68" spans="1:40" ht="12.75" customHeight="1" x14ac:dyDescent="0.25">
      <c r="A68" s="106">
        <f>'Скорая медицинская помощь'!A69</f>
        <v>54</v>
      </c>
      <c r="B68" s="125" t="str">
        <f>'Скорая медицинская помощь'!B70</f>
        <v>ООО "Виталаб"</v>
      </c>
      <c r="C68" s="126">
        <f>'Скорая медицинская помощь'!C70</f>
        <v>0</v>
      </c>
      <c r="D68" s="127">
        <f>'Скорая медицинская помощь'!G70</f>
        <v>0</v>
      </c>
      <c r="E68" s="128">
        <f t="shared" si="9"/>
        <v>0</v>
      </c>
      <c r="F68" s="129">
        <f>'Скорая медицинская помощь'!K70</f>
        <v>0</v>
      </c>
      <c r="G68" s="127">
        <f>Поликлиника!C70</f>
        <v>0</v>
      </c>
      <c r="H68" s="127">
        <f>Поликлиника!G70</f>
        <v>0</v>
      </c>
      <c r="I68" s="128">
        <f t="shared" si="10"/>
        <v>0</v>
      </c>
      <c r="J68" s="127">
        <f>Поликлиника!L70</f>
        <v>0</v>
      </c>
      <c r="K68" s="127">
        <f>Поликлиника!R70</f>
        <v>0</v>
      </c>
      <c r="L68" s="127">
        <f>Поликлиника!Z70</f>
        <v>0</v>
      </c>
      <c r="M68" s="128">
        <f t="shared" si="11"/>
        <v>0</v>
      </c>
      <c r="N68" s="127">
        <f>Поликлиника!AH70</f>
        <v>0</v>
      </c>
      <c r="O68" s="129">
        <f>Поликлиника!AT70</f>
        <v>0</v>
      </c>
      <c r="P68" s="129">
        <f>Поликлиника!AX70</f>
        <v>0</v>
      </c>
      <c r="Q68" s="128">
        <f t="shared" si="12"/>
        <v>0</v>
      </c>
      <c r="R68" s="129">
        <f>Поликлиника!BB70</f>
        <v>0</v>
      </c>
      <c r="S68" s="127">
        <f>Поликлиника!BJ70</f>
        <v>0</v>
      </c>
      <c r="T68" s="127">
        <f>Поликлиника!BN70</f>
        <v>0</v>
      </c>
      <c r="U68" s="128">
        <f t="shared" si="13"/>
        <v>0</v>
      </c>
      <c r="V68" s="127">
        <f>Поликлиника!BR70</f>
        <v>0</v>
      </c>
      <c r="W68" s="129">
        <f>Поликлиника!BZ70</f>
        <v>0</v>
      </c>
      <c r="X68" s="129">
        <f>Поликлиника!CD70</f>
        <v>0</v>
      </c>
      <c r="Y68" s="128">
        <f t="shared" si="14"/>
        <v>0</v>
      </c>
      <c r="Z68" s="127">
        <f>Поликлиника!CH70</f>
        <v>0</v>
      </c>
      <c r="AA68" s="130">
        <f>'Круглосуточный стационар'!C70</f>
        <v>0</v>
      </c>
      <c r="AB68" s="130">
        <f>'Круглосуточный стационар'!G70</f>
        <v>0</v>
      </c>
      <c r="AC68" s="128">
        <f t="shared" si="15"/>
        <v>0</v>
      </c>
      <c r="AD68" s="130">
        <f>'Круглосуточный стационар'!K70</f>
        <v>0</v>
      </c>
      <c r="AE68" s="130">
        <f>'Круглосуточный стационар'!S70</f>
        <v>0</v>
      </c>
      <c r="AF68" s="130">
        <f>'Круглосуточный стационар'!W70</f>
        <v>0</v>
      </c>
      <c r="AG68" s="128">
        <f t="shared" si="16"/>
        <v>0</v>
      </c>
      <c r="AH68" s="130">
        <f>'Круглосуточный стационар'!AA70</f>
        <v>0</v>
      </c>
      <c r="AI68" s="127">
        <f>'Дневной стационар'!C70</f>
        <v>0</v>
      </c>
      <c r="AJ68" s="127">
        <f>'Дневной стационар'!G70</f>
        <v>0</v>
      </c>
      <c r="AK68" s="128">
        <f t="shared" si="17"/>
        <v>0</v>
      </c>
      <c r="AL68" s="131">
        <f>'Дневной стационар'!K70</f>
        <v>0</v>
      </c>
      <c r="AM68" s="114"/>
      <c r="AN68" s="115"/>
    </row>
    <row r="69" spans="1:40" ht="12.75" customHeight="1" x14ac:dyDescent="0.25">
      <c r="A69" s="106">
        <f>'Скорая медицинская помощь'!A70</f>
        <v>55</v>
      </c>
      <c r="B69" s="125" t="str">
        <f>'Скорая медицинская помощь'!B71</f>
        <v>ООО "Эн Джи Си Владивосток"</v>
      </c>
      <c r="C69" s="126">
        <f>'Скорая медицинская помощь'!C71</f>
        <v>0</v>
      </c>
      <c r="D69" s="127">
        <f>'Скорая медицинская помощь'!G71</f>
        <v>0</v>
      </c>
      <c r="E69" s="128">
        <f t="shared" si="9"/>
        <v>0</v>
      </c>
      <c r="F69" s="129">
        <f>'Скорая медицинская помощь'!K71</f>
        <v>0</v>
      </c>
      <c r="G69" s="127">
        <f>Поликлиника!C71</f>
        <v>0</v>
      </c>
      <c r="H69" s="127">
        <f>Поликлиника!G71</f>
        <v>0</v>
      </c>
      <c r="I69" s="128">
        <f t="shared" si="10"/>
        <v>0</v>
      </c>
      <c r="J69" s="127">
        <f>Поликлиника!L71</f>
        <v>0</v>
      </c>
      <c r="K69" s="127">
        <f>Поликлиника!R71</f>
        <v>0</v>
      </c>
      <c r="L69" s="127">
        <f>Поликлиника!Z71</f>
        <v>0</v>
      </c>
      <c r="M69" s="128">
        <f t="shared" si="11"/>
        <v>0</v>
      </c>
      <c r="N69" s="127">
        <f>Поликлиника!AH71</f>
        <v>0</v>
      </c>
      <c r="O69" s="129">
        <f>Поликлиника!AT71</f>
        <v>0</v>
      </c>
      <c r="P69" s="129">
        <f>Поликлиника!AX71</f>
        <v>0</v>
      </c>
      <c r="Q69" s="128">
        <f t="shared" si="12"/>
        <v>0</v>
      </c>
      <c r="R69" s="129">
        <f>Поликлиника!BB71</f>
        <v>0</v>
      </c>
      <c r="S69" s="127">
        <f>Поликлиника!BJ71</f>
        <v>0</v>
      </c>
      <c r="T69" s="127">
        <f>Поликлиника!BN71</f>
        <v>0</v>
      </c>
      <c r="U69" s="128">
        <f t="shared" si="13"/>
        <v>0</v>
      </c>
      <c r="V69" s="127">
        <f>Поликлиника!BR71</f>
        <v>0</v>
      </c>
      <c r="W69" s="129">
        <f>Поликлиника!BZ71</f>
        <v>0</v>
      </c>
      <c r="X69" s="129">
        <f>Поликлиника!CD71</f>
        <v>0</v>
      </c>
      <c r="Y69" s="128">
        <f t="shared" si="14"/>
        <v>0</v>
      </c>
      <c r="Z69" s="127">
        <f>Поликлиника!CH71</f>
        <v>0</v>
      </c>
      <c r="AA69" s="130">
        <f>'Круглосуточный стационар'!C71</f>
        <v>0</v>
      </c>
      <c r="AB69" s="130">
        <f>'Круглосуточный стационар'!G71</f>
        <v>0</v>
      </c>
      <c r="AC69" s="128">
        <f t="shared" si="15"/>
        <v>0</v>
      </c>
      <c r="AD69" s="130">
        <f>'Круглосуточный стационар'!K71</f>
        <v>0</v>
      </c>
      <c r="AE69" s="130">
        <f>'Круглосуточный стационар'!S71</f>
        <v>0</v>
      </c>
      <c r="AF69" s="130">
        <f>'Круглосуточный стационар'!W71</f>
        <v>0</v>
      </c>
      <c r="AG69" s="128">
        <f t="shared" si="16"/>
        <v>0</v>
      </c>
      <c r="AH69" s="130">
        <f>'Круглосуточный стационар'!AA71</f>
        <v>0</v>
      </c>
      <c r="AI69" s="127">
        <f>'Дневной стационар'!C71</f>
        <v>20</v>
      </c>
      <c r="AJ69" s="127">
        <f>'Дневной стационар'!G71</f>
        <v>20</v>
      </c>
      <c r="AK69" s="128">
        <f t="shared" si="17"/>
        <v>0</v>
      </c>
      <c r="AL69" s="131">
        <f>'Дневной стационар'!K71</f>
        <v>0</v>
      </c>
      <c r="AM69" s="114"/>
      <c r="AN69" s="115"/>
    </row>
    <row r="70" spans="1:40" ht="12.75" customHeight="1" x14ac:dyDescent="0.25">
      <c r="A70" s="106">
        <f>'Скорая медицинская помощь'!A71</f>
        <v>56</v>
      </c>
      <c r="B70" s="125" t="str">
        <f>'Скорая медицинская помощь'!B72</f>
        <v>ООО "Хабаровский центр хирургии глаза"</v>
      </c>
      <c r="C70" s="126">
        <f>'Скорая медицинская помощь'!C72</f>
        <v>0</v>
      </c>
      <c r="D70" s="127">
        <f>'Скорая медицинская помощь'!G72</f>
        <v>0</v>
      </c>
      <c r="E70" s="128">
        <f t="shared" si="9"/>
        <v>0</v>
      </c>
      <c r="F70" s="129">
        <f>'Скорая медицинская помощь'!K72</f>
        <v>0</v>
      </c>
      <c r="G70" s="127">
        <f>Поликлиника!C72</f>
        <v>0</v>
      </c>
      <c r="H70" s="127">
        <f>Поликлиника!G72</f>
        <v>0</v>
      </c>
      <c r="I70" s="128">
        <f t="shared" si="10"/>
        <v>0</v>
      </c>
      <c r="J70" s="127">
        <f>Поликлиника!L72</f>
        <v>0</v>
      </c>
      <c r="K70" s="127">
        <f>Поликлиника!R72</f>
        <v>100</v>
      </c>
      <c r="L70" s="127">
        <f>Поликлиника!Z72</f>
        <v>100</v>
      </c>
      <c r="M70" s="128">
        <f t="shared" si="11"/>
        <v>0</v>
      </c>
      <c r="N70" s="127">
        <f>Поликлиника!AH72</f>
        <v>0</v>
      </c>
      <c r="O70" s="129">
        <f>Поликлиника!AT72</f>
        <v>0</v>
      </c>
      <c r="P70" s="129">
        <f>Поликлиника!AX72</f>
        <v>0</v>
      </c>
      <c r="Q70" s="128">
        <f t="shared" si="12"/>
        <v>0</v>
      </c>
      <c r="R70" s="129">
        <f>Поликлиника!BB72</f>
        <v>0</v>
      </c>
      <c r="S70" s="127">
        <f>Поликлиника!BJ72</f>
        <v>100</v>
      </c>
      <c r="T70" s="127">
        <f>Поликлиника!BN72</f>
        <v>90</v>
      </c>
      <c r="U70" s="128">
        <f t="shared" si="13"/>
        <v>-10</v>
      </c>
      <c r="V70" s="127">
        <f>Поликлиника!BR72</f>
        <v>0</v>
      </c>
      <c r="W70" s="129">
        <f>Поликлиника!BZ72</f>
        <v>0</v>
      </c>
      <c r="X70" s="129">
        <f>Поликлиника!CD72</f>
        <v>0</v>
      </c>
      <c r="Y70" s="128">
        <f t="shared" si="14"/>
        <v>0</v>
      </c>
      <c r="Z70" s="127">
        <f>Поликлиника!CH72</f>
        <v>0</v>
      </c>
      <c r="AA70" s="130">
        <f>'Круглосуточный стационар'!C72</f>
        <v>0</v>
      </c>
      <c r="AB70" s="130">
        <f>'Круглосуточный стационар'!G72</f>
        <v>0</v>
      </c>
      <c r="AC70" s="128">
        <f t="shared" si="15"/>
        <v>0</v>
      </c>
      <c r="AD70" s="130">
        <f>'Круглосуточный стационар'!K72</f>
        <v>0</v>
      </c>
      <c r="AE70" s="130">
        <f>'Круглосуточный стационар'!S72</f>
        <v>0</v>
      </c>
      <c r="AF70" s="130">
        <f>'Круглосуточный стационар'!W72</f>
        <v>0</v>
      </c>
      <c r="AG70" s="128">
        <f t="shared" si="16"/>
        <v>0</v>
      </c>
      <c r="AH70" s="130">
        <f>'Круглосуточный стационар'!AA72</f>
        <v>0</v>
      </c>
      <c r="AI70" s="127">
        <f>'Дневной стационар'!C72</f>
        <v>150</v>
      </c>
      <c r="AJ70" s="127">
        <f>'Дневной стационар'!G72</f>
        <v>125</v>
      </c>
      <c r="AK70" s="128">
        <f t="shared" si="17"/>
        <v>-25</v>
      </c>
      <c r="AL70" s="131">
        <f>'Дневной стационар'!K72</f>
        <v>0</v>
      </c>
      <c r="AM70" s="114"/>
      <c r="AN70" s="115"/>
    </row>
    <row r="71" spans="1:40" ht="12.75" customHeight="1" x14ac:dyDescent="0.25">
      <c r="A71" s="106">
        <f>'Скорая медицинская помощь'!A72</f>
        <v>57</v>
      </c>
      <c r="B71" s="125" t="str">
        <f>'Скорая медицинская помощь'!B73</f>
        <v>ОБУЗ "КО НКЦ им. Г.Е. Островерхова"</v>
      </c>
      <c r="C71" s="126">
        <f>'Скорая медицинская помощь'!C73</f>
        <v>0</v>
      </c>
      <c r="D71" s="127">
        <f>'Скорая медицинская помощь'!G73</f>
        <v>0</v>
      </c>
      <c r="E71" s="128">
        <f t="shared" si="9"/>
        <v>0</v>
      </c>
      <c r="F71" s="129">
        <f>'Скорая медицинская помощь'!K73</f>
        <v>0</v>
      </c>
      <c r="G71" s="127">
        <f>Поликлиника!C73</f>
        <v>0</v>
      </c>
      <c r="H71" s="127">
        <f>Поликлиника!G73</f>
        <v>0</v>
      </c>
      <c r="I71" s="128">
        <f t="shared" si="10"/>
        <v>0</v>
      </c>
      <c r="J71" s="127">
        <f>Поликлиника!L73</f>
        <v>0</v>
      </c>
      <c r="K71" s="127">
        <f>Поликлиника!R73</f>
        <v>0</v>
      </c>
      <c r="L71" s="127">
        <f>Поликлиника!Z73</f>
        <v>0</v>
      </c>
      <c r="M71" s="128">
        <f t="shared" si="11"/>
        <v>0</v>
      </c>
      <c r="N71" s="127">
        <f>Поликлиника!AH73</f>
        <v>0</v>
      </c>
      <c r="O71" s="129">
        <f>Поликлиника!AT73</f>
        <v>0</v>
      </c>
      <c r="P71" s="129">
        <f>Поликлиника!AX73</f>
        <v>0</v>
      </c>
      <c r="Q71" s="128">
        <f t="shared" si="12"/>
        <v>0</v>
      </c>
      <c r="R71" s="129">
        <f>Поликлиника!BB73</f>
        <v>0</v>
      </c>
      <c r="S71" s="127">
        <f>Поликлиника!BJ73</f>
        <v>0</v>
      </c>
      <c r="T71" s="127">
        <f>Поликлиника!BN73</f>
        <v>0</v>
      </c>
      <c r="U71" s="128">
        <f t="shared" si="13"/>
        <v>0</v>
      </c>
      <c r="V71" s="127">
        <f>Поликлиника!BR73</f>
        <v>0</v>
      </c>
      <c r="W71" s="129">
        <f>Поликлиника!BZ73</f>
        <v>0</v>
      </c>
      <c r="X71" s="129">
        <f>Поликлиника!CD73</f>
        <v>0</v>
      </c>
      <c r="Y71" s="128">
        <f t="shared" si="14"/>
        <v>0</v>
      </c>
      <c r="Z71" s="127">
        <f>Поликлиника!CH73</f>
        <v>0</v>
      </c>
      <c r="AA71" s="130">
        <f>'Круглосуточный стационар'!C73</f>
        <v>0</v>
      </c>
      <c r="AB71" s="130">
        <f>'Круглосуточный стационар'!G73</f>
        <v>0</v>
      </c>
      <c r="AC71" s="128">
        <f t="shared" si="15"/>
        <v>0</v>
      </c>
      <c r="AD71" s="130">
        <f>'Круглосуточный стационар'!K73</f>
        <v>0</v>
      </c>
      <c r="AE71" s="130">
        <f>'Круглосуточный стационар'!S73</f>
        <v>0</v>
      </c>
      <c r="AF71" s="130">
        <f>'Круглосуточный стационар'!W73</f>
        <v>0</v>
      </c>
      <c r="AG71" s="128">
        <f t="shared" si="16"/>
        <v>0</v>
      </c>
      <c r="AH71" s="130">
        <f>'Круглосуточный стационар'!AA73</f>
        <v>0</v>
      </c>
      <c r="AI71" s="127">
        <f>'Дневной стационар'!C73</f>
        <v>0</v>
      </c>
      <c r="AJ71" s="127">
        <f>'Дневной стационар'!G73</f>
        <v>0</v>
      </c>
      <c r="AK71" s="128">
        <f t="shared" si="17"/>
        <v>0</v>
      </c>
      <c r="AL71" s="131">
        <f>'Дневной стационар'!K73</f>
        <v>0</v>
      </c>
      <c r="AM71" s="114"/>
      <c r="AN71" s="115"/>
    </row>
    <row r="72" spans="1:40" x14ac:dyDescent="0.25">
      <c r="A72" s="132"/>
      <c r="B72" s="133" t="str">
        <f>'Скорая медицинская помощь'!B74</f>
        <v>ВСЕГО:</v>
      </c>
      <c r="C72" s="134">
        <f>SUM(C13:C71)</f>
        <v>90030</v>
      </c>
      <c r="D72" s="135">
        <f t="shared" ref="D72:AL72" si="18">SUM(D13:D71)</f>
        <v>90030</v>
      </c>
      <c r="E72" s="136">
        <f t="shared" si="18"/>
        <v>0</v>
      </c>
      <c r="F72" s="137">
        <f t="shared" si="18"/>
        <v>0</v>
      </c>
      <c r="G72" s="135">
        <f t="shared" si="18"/>
        <v>160232</v>
      </c>
      <c r="H72" s="135">
        <f t="shared" si="18"/>
        <v>160232</v>
      </c>
      <c r="I72" s="136">
        <f t="shared" si="18"/>
        <v>0</v>
      </c>
      <c r="J72" s="135">
        <f t="shared" si="18"/>
        <v>0</v>
      </c>
      <c r="K72" s="135">
        <f t="shared" si="18"/>
        <v>712042</v>
      </c>
      <c r="L72" s="135">
        <f t="shared" si="18"/>
        <v>717300</v>
      </c>
      <c r="M72" s="136">
        <f t="shared" si="18"/>
        <v>5257.9999999999982</v>
      </c>
      <c r="N72" s="135">
        <f t="shared" si="18"/>
        <v>11661</v>
      </c>
      <c r="O72" s="137">
        <f t="shared" si="18"/>
        <v>139680</v>
      </c>
      <c r="P72" s="137">
        <f t="shared" si="18"/>
        <v>139288</v>
      </c>
      <c r="Q72" s="136">
        <f t="shared" si="18"/>
        <v>-392</v>
      </c>
      <c r="R72" s="137">
        <f t="shared" si="18"/>
        <v>8082</v>
      </c>
      <c r="S72" s="135">
        <f t="shared" si="18"/>
        <v>508725</v>
      </c>
      <c r="T72" s="135">
        <f t="shared" si="18"/>
        <v>510733</v>
      </c>
      <c r="U72" s="136">
        <f t="shared" si="18"/>
        <v>2008</v>
      </c>
      <c r="V72" s="135">
        <f t="shared" si="18"/>
        <v>1532</v>
      </c>
      <c r="W72" s="137">
        <f t="shared" si="18"/>
        <v>1321589</v>
      </c>
      <c r="X72" s="137">
        <f t="shared" si="18"/>
        <v>1299942</v>
      </c>
      <c r="Y72" s="136">
        <f t="shared" si="18"/>
        <v>-21647</v>
      </c>
      <c r="Z72" s="135">
        <f t="shared" si="18"/>
        <v>-22694</v>
      </c>
      <c r="AA72" s="138">
        <f t="shared" si="18"/>
        <v>49142</v>
      </c>
      <c r="AB72" s="138">
        <f t="shared" si="18"/>
        <v>49782</v>
      </c>
      <c r="AC72" s="136">
        <f t="shared" si="18"/>
        <v>640</v>
      </c>
      <c r="AD72" s="138">
        <f t="shared" si="18"/>
        <v>1073</v>
      </c>
      <c r="AE72" s="138">
        <f t="shared" si="18"/>
        <v>606</v>
      </c>
      <c r="AF72" s="138">
        <f t="shared" si="18"/>
        <v>527</v>
      </c>
      <c r="AG72" s="136">
        <f t="shared" si="18"/>
        <v>-79</v>
      </c>
      <c r="AH72" s="138">
        <f t="shared" si="18"/>
        <v>-15</v>
      </c>
      <c r="AI72" s="135">
        <f t="shared" si="18"/>
        <v>19561</v>
      </c>
      <c r="AJ72" s="135">
        <f t="shared" si="18"/>
        <v>19322</v>
      </c>
      <c r="AK72" s="136">
        <f t="shared" si="18"/>
        <v>-239</v>
      </c>
      <c r="AL72" s="139">
        <f t="shared" si="18"/>
        <v>304</v>
      </c>
      <c r="AM72" s="114"/>
      <c r="AN72" s="115"/>
    </row>
    <row r="74" spans="1:40" x14ac:dyDescent="0.25">
      <c r="A74" s="381" t="s">
        <v>7</v>
      </c>
      <c r="B74" s="382"/>
      <c r="C74" s="140">
        <f>'Скорая медицинская помощь'!C76</f>
        <v>90206</v>
      </c>
      <c r="D74" s="140">
        <f>'Скорая медицинская помощь'!G76</f>
        <v>90206</v>
      </c>
      <c r="E74" s="140">
        <f>D74-C74</f>
        <v>0</v>
      </c>
      <c r="F74" s="140"/>
      <c r="G74" s="140">
        <f>Поликлиника!C76</f>
        <v>160232</v>
      </c>
      <c r="H74" s="140">
        <f>Поликлиника!G76</f>
        <v>160232</v>
      </c>
      <c r="I74" s="140">
        <f>H74-G74</f>
        <v>0</v>
      </c>
      <c r="J74" s="140"/>
      <c r="K74" s="140">
        <f>Поликлиника!R76</f>
        <v>717300</v>
      </c>
      <c r="L74" s="140">
        <f>Поликлиника!Z76</f>
        <v>717300</v>
      </c>
      <c r="M74" s="140">
        <f>L74-K74</f>
        <v>0</v>
      </c>
      <c r="N74" s="140"/>
      <c r="O74" s="140">
        <f>Поликлиника!AT76</f>
        <v>161729</v>
      </c>
      <c r="P74" s="140">
        <f>Поликлиника!AX76</f>
        <v>161729</v>
      </c>
      <c r="Q74" s="140">
        <f>P74-O74</f>
        <v>0</v>
      </c>
      <c r="R74" s="140"/>
      <c r="S74" s="140">
        <f>Поликлиника!BJ76</f>
        <v>536274</v>
      </c>
      <c r="T74" s="140">
        <f>Поликлиника!BN76</f>
        <v>536274</v>
      </c>
      <c r="U74" s="140">
        <f>T74-S74</f>
        <v>0</v>
      </c>
      <c r="V74" s="140"/>
      <c r="W74" s="140"/>
      <c r="X74" s="140"/>
      <c r="Y74" s="140"/>
      <c r="Z74" s="140"/>
      <c r="AA74" s="140">
        <f>'Круглосуточный стационар'!C76</f>
        <v>49905</v>
      </c>
      <c r="AB74" s="140">
        <f>'Круглосуточный стационар'!G76</f>
        <v>49905</v>
      </c>
      <c r="AC74" s="140">
        <f>AB74-AA74</f>
        <v>0</v>
      </c>
      <c r="AD74" s="140"/>
      <c r="AE74" s="140"/>
      <c r="AF74" s="140"/>
      <c r="AG74" s="140"/>
      <c r="AH74" s="140"/>
      <c r="AI74" s="140">
        <f>'Дневной стационар'!C76</f>
        <v>20543</v>
      </c>
      <c r="AJ74" s="140">
        <f>'Дневной стационар'!G76</f>
        <v>20543</v>
      </c>
      <c r="AK74" s="140">
        <f>AJ74-AI74</f>
        <v>0</v>
      </c>
      <c r="AL74" s="140"/>
    </row>
    <row r="75" spans="1:40" x14ac:dyDescent="0.25">
      <c r="A75" s="383" t="s">
        <v>8</v>
      </c>
      <c r="B75" s="384"/>
      <c r="C75" s="141">
        <f>'Скорая медицинская помощь'!C78</f>
        <v>176</v>
      </c>
      <c r="D75" s="141">
        <f>'Скорая медицинская помощь'!G78</f>
        <v>176</v>
      </c>
      <c r="E75" s="141">
        <f>D75-C75</f>
        <v>0</v>
      </c>
      <c r="F75" s="141"/>
      <c r="G75" s="141">
        <f>Поликлиника!C78</f>
        <v>0</v>
      </c>
      <c r="H75" s="141">
        <f>Поликлиника!G78</f>
        <v>0</v>
      </c>
      <c r="I75" s="141">
        <f>H75-G75</f>
        <v>0</v>
      </c>
      <c r="J75" s="141"/>
      <c r="K75" s="141">
        <f>Поликлиника!R78</f>
        <v>5258</v>
      </c>
      <c r="L75" s="141">
        <f>Поликлиника!Z78</f>
        <v>0</v>
      </c>
      <c r="M75" s="141">
        <f>L75-K75</f>
        <v>-5258</v>
      </c>
      <c r="N75" s="141"/>
      <c r="O75" s="141">
        <f>Поликлиника!AT78</f>
        <v>22049</v>
      </c>
      <c r="P75" s="141">
        <f>Поликлиника!AX78</f>
        <v>22441</v>
      </c>
      <c r="Q75" s="141">
        <f>P75-O75</f>
        <v>392</v>
      </c>
      <c r="R75" s="141"/>
      <c r="S75" s="141">
        <f>Поликлиника!BJ78</f>
        <v>27549</v>
      </c>
      <c r="T75" s="141">
        <f>Поликлиника!BN78</f>
        <v>25541</v>
      </c>
      <c r="U75" s="141">
        <f>T75-S75</f>
        <v>-2008</v>
      </c>
      <c r="V75" s="141"/>
      <c r="W75" s="141"/>
      <c r="X75" s="141"/>
      <c r="Y75" s="141"/>
      <c r="Z75" s="141"/>
      <c r="AA75" s="141">
        <f>'Круглосуточный стационар'!C78</f>
        <v>763</v>
      </c>
      <c r="AB75" s="141">
        <f>'Круглосуточный стационар'!G78</f>
        <v>123</v>
      </c>
      <c r="AC75" s="141">
        <f>AB75-AA75</f>
        <v>-640</v>
      </c>
      <c r="AD75" s="141"/>
      <c r="AE75" s="141"/>
      <c r="AF75" s="141"/>
      <c r="AG75" s="141"/>
      <c r="AH75" s="141"/>
      <c r="AI75" s="141">
        <f>'Дневной стационар'!C78</f>
        <v>982</v>
      </c>
      <c r="AJ75" s="141">
        <f>'Дневной стационар'!G78</f>
        <v>1221</v>
      </c>
      <c r="AK75" s="141">
        <f>AJ75-AI75</f>
        <v>239</v>
      </c>
      <c r="AL75" s="141"/>
    </row>
    <row r="76" spans="1:40" ht="48.75" customHeight="1" x14ac:dyDescent="0.25">
      <c r="A76" s="383" t="s">
        <v>9</v>
      </c>
      <c r="B76" s="384"/>
      <c r="C76" s="141">
        <f>C74-C75</f>
        <v>90030</v>
      </c>
      <c r="D76" s="141">
        <f>D74-D75</f>
        <v>90030</v>
      </c>
      <c r="E76" s="141">
        <f>D76-C76</f>
        <v>0</v>
      </c>
      <c r="F76" s="141"/>
      <c r="G76" s="141">
        <f>G74-G75</f>
        <v>160232</v>
      </c>
      <c r="H76" s="141">
        <f>H74-H75</f>
        <v>160232</v>
      </c>
      <c r="I76" s="141">
        <f>H76-G76</f>
        <v>0</v>
      </c>
      <c r="J76" s="141"/>
      <c r="K76" s="141">
        <f>K74-K75</f>
        <v>712042</v>
      </c>
      <c r="L76" s="141">
        <f>L74-L75</f>
        <v>717300</v>
      </c>
      <c r="M76" s="141">
        <f>L76-K76</f>
        <v>5258</v>
      </c>
      <c r="N76" s="141"/>
      <c r="O76" s="141">
        <f>O74-O75</f>
        <v>139680</v>
      </c>
      <c r="P76" s="141">
        <f>P74-P75</f>
        <v>139288</v>
      </c>
      <c r="Q76" s="141">
        <f>P76-O76</f>
        <v>-392</v>
      </c>
      <c r="R76" s="141"/>
      <c r="S76" s="141">
        <f>S74-S75</f>
        <v>508725</v>
      </c>
      <c r="T76" s="141">
        <f>T74-T75</f>
        <v>510733</v>
      </c>
      <c r="U76" s="141">
        <f>T76-S76</f>
        <v>2008</v>
      </c>
      <c r="V76" s="141"/>
      <c r="W76" s="141"/>
      <c r="X76" s="141"/>
      <c r="Y76" s="141"/>
      <c r="Z76" s="141"/>
      <c r="AA76" s="141">
        <f>AA74-AA75</f>
        <v>49142</v>
      </c>
      <c r="AB76" s="141">
        <f>AB74-AB75</f>
        <v>49782</v>
      </c>
      <c r="AC76" s="141">
        <f>AB76-AA76</f>
        <v>640</v>
      </c>
      <c r="AD76" s="141"/>
      <c r="AE76" s="141"/>
      <c r="AF76" s="141"/>
      <c r="AG76" s="141"/>
      <c r="AH76" s="141"/>
      <c r="AI76" s="141">
        <f>AI74-AI75</f>
        <v>19561</v>
      </c>
      <c r="AJ76" s="141">
        <f>AJ74-AJ75</f>
        <v>19322</v>
      </c>
      <c r="AK76" s="141">
        <f>AJ76-AI76</f>
        <v>-239</v>
      </c>
      <c r="AL76" s="141"/>
    </row>
    <row r="77" spans="1:40" ht="42.75" customHeight="1" x14ac:dyDescent="0.25">
      <c r="A77" s="385" t="s">
        <v>10</v>
      </c>
      <c r="B77" s="386"/>
      <c r="C77" s="142"/>
      <c r="D77" s="142"/>
      <c r="E77" s="141">
        <f>D77-C77</f>
        <v>0</v>
      </c>
      <c r="F77" s="142"/>
      <c r="G77" s="142"/>
      <c r="H77" s="142"/>
      <c r="I77" s="141">
        <f>H77-G77</f>
        <v>0</v>
      </c>
      <c r="J77" s="142"/>
      <c r="K77" s="142"/>
      <c r="L77" s="142"/>
      <c r="M77" s="141">
        <f>L77-K77</f>
        <v>0</v>
      </c>
      <c r="N77" s="142"/>
      <c r="O77" s="142"/>
      <c r="P77" s="142"/>
      <c r="Q77" s="141">
        <f>P77-O77</f>
        <v>0</v>
      </c>
      <c r="R77" s="142"/>
      <c r="S77" s="142"/>
      <c r="T77" s="142"/>
      <c r="U77" s="141"/>
      <c r="V77" s="142"/>
      <c r="W77" s="142"/>
      <c r="X77" s="142"/>
      <c r="Y77" s="142"/>
      <c r="Z77" s="142"/>
      <c r="AA77" s="142"/>
      <c r="AB77" s="142"/>
      <c r="AC77" s="141">
        <f>AB77-AA77</f>
        <v>0</v>
      </c>
      <c r="AD77" s="142"/>
      <c r="AE77" s="142"/>
      <c r="AF77" s="142"/>
      <c r="AG77" s="142"/>
      <c r="AH77" s="142"/>
      <c r="AI77" s="142"/>
      <c r="AJ77" s="142"/>
      <c r="AK77" s="141">
        <f>AJ77-AI77</f>
        <v>0</v>
      </c>
      <c r="AL77" s="142"/>
    </row>
    <row r="78" spans="1:40" x14ac:dyDescent="0.25">
      <c r="A78" s="387" t="s">
        <v>11</v>
      </c>
      <c r="B78" s="388"/>
      <c r="C78" s="143">
        <f>C76+C77</f>
        <v>90030</v>
      </c>
      <c r="D78" s="143">
        <f>D76+D77</f>
        <v>90030</v>
      </c>
      <c r="E78" s="143">
        <f>D78-C78</f>
        <v>0</v>
      </c>
      <c r="F78" s="143"/>
      <c r="G78" s="143">
        <f>G76+G77</f>
        <v>160232</v>
      </c>
      <c r="H78" s="143">
        <f>H76+H77</f>
        <v>160232</v>
      </c>
      <c r="I78" s="143">
        <f>H78-G78</f>
        <v>0</v>
      </c>
      <c r="J78" s="143"/>
      <c r="K78" s="143">
        <f>K76+K77</f>
        <v>712042</v>
      </c>
      <c r="L78" s="143">
        <f>L76+L77</f>
        <v>717300</v>
      </c>
      <c r="M78" s="143">
        <f>L78-K78</f>
        <v>5258</v>
      </c>
      <c r="N78" s="143"/>
      <c r="O78" s="143">
        <f>O76+O77</f>
        <v>139680</v>
      </c>
      <c r="P78" s="143">
        <f>P76+P77</f>
        <v>139288</v>
      </c>
      <c r="Q78" s="143">
        <f>P78-O78</f>
        <v>-392</v>
      </c>
      <c r="R78" s="143"/>
      <c r="S78" s="143">
        <f>S76+S77</f>
        <v>508725</v>
      </c>
      <c r="T78" s="143">
        <f>T76+T77</f>
        <v>510733</v>
      </c>
      <c r="U78" s="143">
        <f>T78-S78</f>
        <v>2008</v>
      </c>
      <c r="V78" s="143"/>
      <c r="W78" s="143"/>
      <c r="X78" s="143"/>
      <c r="Y78" s="143"/>
      <c r="Z78" s="143"/>
      <c r="AA78" s="143">
        <f>AA76+AA77</f>
        <v>49142</v>
      </c>
      <c r="AB78" s="143">
        <f>AB76+AB77</f>
        <v>49782</v>
      </c>
      <c r="AC78" s="143">
        <f>AB78-AA78</f>
        <v>640</v>
      </c>
      <c r="AD78" s="143"/>
      <c r="AE78" s="143"/>
      <c r="AF78" s="143"/>
      <c r="AG78" s="143"/>
      <c r="AH78" s="143"/>
      <c r="AI78" s="143">
        <f>AI76+AI77</f>
        <v>19561</v>
      </c>
      <c r="AJ78" s="143">
        <f>AJ76+AJ77</f>
        <v>19322</v>
      </c>
      <c r="AK78" s="143">
        <f>AJ78-AI78</f>
        <v>-239</v>
      </c>
      <c r="AL78" s="143"/>
    </row>
    <row r="81" ht="13.5" customHeight="1" x14ac:dyDescent="0.25"/>
  </sheetData>
  <autoFilter ref="A12:BF72" xr:uid="{00000000-0009-0000-0000-000004000000}"/>
  <mergeCells count="20">
    <mergeCell ref="A78:B78"/>
    <mergeCell ref="W9:Z11"/>
    <mergeCell ref="A8:A12"/>
    <mergeCell ref="B8:B12"/>
    <mergeCell ref="C8:F11"/>
    <mergeCell ref="C6:Z6"/>
    <mergeCell ref="A74:B74"/>
    <mergeCell ref="A75:B75"/>
    <mergeCell ref="A76:B76"/>
    <mergeCell ref="A77:B77"/>
    <mergeCell ref="G8:Z8"/>
    <mergeCell ref="AI8:AL8"/>
    <mergeCell ref="G9:J11"/>
    <mergeCell ref="K9:N11"/>
    <mergeCell ref="O9:R11"/>
    <mergeCell ref="S9:V11"/>
    <mergeCell ref="AE9:AH11"/>
    <mergeCell ref="AI9:AL11"/>
    <mergeCell ref="AA8:AD11"/>
    <mergeCell ref="AE8:AH8"/>
  </mergeCells>
  <pageMargins left="0.23622047244094491" right="0.23622047244094491" top="0.74803149606299213" bottom="0.74803149606299213" header="0.31496062992125984" footer="0.31496062992125984"/>
  <pageSetup paperSize="9" scale="38" fitToWidth="2" orientation="landscape" r:id="rId1"/>
  <headerFooter alignWithMargins="0"/>
  <colBreaks count="1" manualBreakCount="1">
    <brk id="22" max="7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35"/>
    <pageSetUpPr fitToPage="1"/>
  </sheetPr>
  <dimension ref="A1:AR86"/>
  <sheetViews>
    <sheetView tabSelected="1" zoomScaleNormal="100" zoomScaleSheetLayoutView="84" workbookViewId="0">
      <pane xSplit="2" ySplit="13" topLeftCell="AF71" activePane="bottomRight" state="frozen"/>
      <selection activeCell="Q12" sqref="Q12:R12"/>
      <selection pane="topRight" activeCell="Q12" sqref="Q12:R12"/>
      <selection pane="bottomLeft" activeCell="Q12" sqref="Q12:R12"/>
      <selection pane="bottomRight" activeCell="AL3" sqref="AL3"/>
    </sheetView>
  </sheetViews>
  <sheetFormatPr defaultColWidth="9.140625" defaultRowHeight="15" x14ac:dyDescent="0.25"/>
  <cols>
    <col min="1" max="1" width="4.140625" style="1" customWidth="1"/>
    <col min="2" max="2" width="32.140625" style="1" customWidth="1"/>
    <col min="3" max="3" width="15.7109375" style="1" customWidth="1"/>
    <col min="4" max="4" width="16.85546875" style="1" customWidth="1"/>
    <col min="5" max="5" width="12.85546875" style="1" customWidth="1"/>
    <col min="6" max="6" width="19.7109375" style="1" customWidth="1"/>
    <col min="7" max="7" width="17.7109375" style="1" customWidth="1"/>
    <col min="8" max="8" width="13.5703125" style="1" customWidth="1"/>
    <col min="9" max="9" width="18.5703125" style="1" customWidth="1"/>
    <col min="10" max="10" width="16.42578125" style="1" customWidth="1"/>
    <col min="11" max="11" width="13.42578125" style="1" customWidth="1"/>
    <col min="12" max="12" width="20.140625" style="1" customWidth="1"/>
    <col min="13" max="13" width="15" style="1" customWidth="1"/>
    <col min="14" max="14" width="15.28515625" style="1" customWidth="1"/>
    <col min="15" max="15" width="17" style="1" customWidth="1"/>
    <col min="16" max="16" width="18.42578125" style="1" customWidth="1"/>
    <col min="17" max="17" width="17.7109375" style="1" customWidth="1"/>
    <col min="18" max="18" width="13.5703125" style="1" customWidth="1"/>
    <col min="19" max="19" width="15.42578125" style="1" customWidth="1"/>
    <col min="20" max="20" width="14.28515625" style="1" customWidth="1"/>
    <col min="21" max="21" width="17.42578125" style="1" customWidth="1"/>
    <col min="22" max="22" width="18.5703125" style="1" customWidth="1"/>
    <col min="23" max="27" width="16.42578125" style="1" customWidth="1"/>
    <col min="28" max="28" width="17" style="1" customWidth="1"/>
    <col min="29" max="29" width="15.140625" style="1" customWidth="1"/>
    <col min="30" max="30" width="11.42578125" style="1" customWidth="1"/>
    <col min="31" max="31" width="12.42578125" style="1" customWidth="1"/>
    <col min="32" max="32" width="11" style="1" customWidth="1"/>
    <col min="33" max="34" width="17.5703125" style="1" customWidth="1"/>
    <col min="35" max="35" width="15.7109375" style="1" customWidth="1"/>
    <col min="36" max="37" width="17.5703125" style="1" customWidth="1"/>
    <col min="38" max="38" width="15.7109375" style="1" customWidth="1"/>
    <col min="39" max="40" width="17.5703125" style="1" customWidth="1"/>
    <col min="41" max="41" width="19" style="1" customWidth="1"/>
    <col min="42" max="42" width="9.140625" style="1"/>
    <col min="43" max="43" width="14.85546875" style="1" bestFit="1" customWidth="1"/>
    <col min="44" max="44" width="17.7109375" style="1" customWidth="1"/>
    <col min="45" max="16384" width="9.140625" style="1"/>
  </cols>
  <sheetData>
    <row r="1" spans="1:44" x14ac:dyDescent="0.25">
      <c r="T1" s="96" t="s">
        <v>27</v>
      </c>
      <c r="AL1" s="96"/>
      <c r="AO1" s="96" t="s">
        <v>27</v>
      </c>
    </row>
    <row r="2" spans="1:44" x14ac:dyDescent="0.25">
      <c r="T2" s="96" t="s">
        <v>28</v>
      </c>
      <c r="AL2" s="96"/>
      <c r="AO2" s="96" t="s">
        <v>28</v>
      </c>
    </row>
    <row r="3" spans="1:44" x14ac:dyDescent="0.25">
      <c r="T3" s="96" t="s">
        <v>29</v>
      </c>
      <c r="AL3" s="96"/>
      <c r="AO3" s="96" t="s">
        <v>29</v>
      </c>
    </row>
    <row r="4" spans="1:44" x14ac:dyDescent="0.25">
      <c r="T4" s="96" t="str">
        <f>'Скорая медицинская помощь'!$P$4</f>
        <v>страхованию от 29.11.2022 года № 8/2022</v>
      </c>
      <c r="AL4" s="96"/>
      <c r="AO4" s="96" t="str">
        <f>'Скорая медицинская помощь'!$P$4</f>
        <v>страхованию от 29.11.2022 года № 8/2022</v>
      </c>
    </row>
    <row r="5" spans="1:44" x14ac:dyDescent="0.25">
      <c r="Q5" s="146"/>
    </row>
    <row r="7" spans="1:44" x14ac:dyDescent="0.25">
      <c r="A7" s="411" t="s">
        <v>47</v>
      </c>
      <c r="B7" s="411"/>
      <c r="C7" s="411"/>
      <c r="D7" s="411"/>
      <c r="E7" s="411"/>
      <c r="F7" s="411"/>
      <c r="G7" s="411"/>
      <c r="H7" s="411"/>
      <c r="I7" s="411"/>
      <c r="J7" s="411"/>
      <c r="K7" s="411"/>
      <c r="L7" s="411"/>
      <c r="M7" s="411"/>
      <c r="N7" s="411"/>
      <c r="O7" s="411"/>
      <c r="P7" s="411"/>
      <c r="Q7" s="411"/>
      <c r="R7" s="411"/>
      <c r="S7" s="411"/>
      <c r="T7" s="411"/>
      <c r="U7" s="18"/>
      <c r="V7" s="18"/>
      <c r="W7" s="18"/>
      <c r="X7" s="18"/>
      <c r="Y7" s="18"/>
      <c r="Z7" s="18"/>
      <c r="AA7" s="18"/>
      <c r="AB7" s="18"/>
      <c r="AC7" s="147"/>
      <c r="AD7" s="18"/>
      <c r="AE7" s="18"/>
      <c r="AF7" s="18"/>
      <c r="AG7" s="19"/>
      <c r="AJ7" s="19"/>
      <c r="AM7" s="19"/>
    </row>
    <row r="8" spans="1:44" ht="12.6" customHeight="1" x14ac:dyDescent="0.25">
      <c r="N8" s="146"/>
      <c r="O8" s="32"/>
      <c r="P8" s="146"/>
    </row>
    <row r="9" spans="1:44" ht="12.75" customHeight="1" x14ac:dyDescent="0.25">
      <c r="A9" s="299" t="s">
        <v>0</v>
      </c>
      <c r="B9" s="302" t="s">
        <v>1</v>
      </c>
      <c r="C9" s="331" t="str">
        <f>'Скорая медицинская помощь'!C8</f>
        <v>Скорая медицинская помощь</v>
      </c>
      <c r="D9" s="332"/>
      <c r="E9" s="333"/>
      <c r="F9" s="408" t="s">
        <v>2</v>
      </c>
      <c r="G9" s="409"/>
      <c r="H9" s="409"/>
      <c r="I9" s="409"/>
      <c r="J9" s="409"/>
      <c r="K9" s="409"/>
      <c r="L9" s="409"/>
      <c r="M9" s="409"/>
      <c r="N9" s="409"/>
      <c r="O9" s="409"/>
      <c r="P9" s="409"/>
      <c r="Q9" s="409"/>
      <c r="R9" s="409"/>
      <c r="S9" s="409"/>
      <c r="T9" s="410"/>
      <c r="U9" s="331" t="str">
        <f>'Круглосуточный стационар'!C8</f>
        <v>Медицинская помощь в условиях круглосуточного стационара</v>
      </c>
      <c r="V9" s="332"/>
      <c r="W9" s="404"/>
      <c r="X9" s="283" t="str">
        <f>'Круглосуточный стационар'!S8</f>
        <v>в том числе: высокотехнологичная медицинская помощь</v>
      </c>
      <c r="Y9" s="284"/>
      <c r="Z9" s="285"/>
      <c r="AA9" s="283" t="str">
        <f>'Дневной стационар'!C8</f>
        <v>Медицинская помощь в условиях дневного стационара</v>
      </c>
      <c r="AB9" s="284"/>
      <c r="AC9" s="284"/>
      <c r="AD9" s="284"/>
      <c r="AE9" s="284"/>
      <c r="AF9" s="285"/>
      <c r="AG9" s="331" t="s">
        <v>5</v>
      </c>
      <c r="AH9" s="332"/>
      <c r="AI9" s="404"/>
      <c r="AJ9" s="398" t="s">
        <v>112</v>
      </c>
      <c r="AK9" s="399"/>
      <c r="AL9" s="400"/>
      <c r="AM9" s="331" t="s">
        <v>113</v>
      </c>
      <c r="AN9" s="332"/>
      <c r="AO9" s="404"/>
    </row>
    <row r="10" spans="1:44" ht="13.5" customHeight="1" x14ac:dyDescent="0.25">
      <c r="A10" s="300"/>
      <c r="B10" s="303"/>
      <c r="C10" s="405"/>
      <c r="D10" s="406"/>
      <c r="E10" s="412"/>
      <c r="F10" s="413" t="str">
        <f>Поликлиника!C11</f>
        <v xml:space="preserve">Комплексные посещения с профилактической целью </v>
      </c>
      <c r="G10" s="414"/>
      <c r="H10" s="415"/>
      <c r="I10" s="413" t="str">
        <f>Поликлиника!R11</f>
        <v xml:space="preserve">Посещения с иной целью </v>
      </c>
      <c r="J10" s="414"/>
      <c r="K10" s="415"/>
      <c r="L10" s="406" t="str">
        <f>Поликлиника!AT11</f>
        <v>Посещения по неотложной помощи</v>
      </c>
      <c r="M10" s="406"/>
      <c r="N10" s="406"/>
      <c r="O10" s="406" t="str">
        <f>Поликлиника!BJ11</f>
        <v>Обращения по заболеванию</v>
      </c>
      <c r="P10" s="406"/>
      <c r="Q10" s="406"/>
      <c r="R10" s="418" t="str">
        <f>Поликлиника!BZ11</f>
        <v>в том числе: диагностические исследования</v>
      </c>
      <c r="S10" s="414"/>
      <c r="T10" s="419"/>
      <c r="U10" s="405"/>
      <c r="V10" s="406"/>
      <c r="W10" s="407"/>
      <c r="X10" s="286"/>
      <c r="Y10" s="287"/>
      <c r="Z10" s="288"/>
      <c r="AA10" s="286"/>
      <c r="AB10" s="287"/>
      <c r="AC10" s="287"/>
      <c r="AD10" s="287"/>
      <c r="AE10" s="287"/>
      <c r="AF10" s="288"/>
      <c r="AG10" s="405"/>
      <c r="AH10" s="406"/>
      <c r="AI10" s="407"/>
      <c r="AJ10" s="401"/>
      <c r="AK10" s="402"/>
      <c r="AL10" s="403"/>
      <c r="AM10" s="405"/>
      <c r="AN10" s="406"/>
      <c r="AO10" s="407"/>
    </row>
    <row r="11" spans="1:44" ht="12" customHeight="1" x14ac:dyDescent="0.25">
      <c r="A11" s="300"/>
      <c r="B11" s="303"/>
      <c r="C11" s="405"/>
      <c r="D11" s="406"/>
      <c r="E11" s="412"/>
      <c r="F11" s="286"/>
      <c r="G11" s="287"/>
      <c r="H11" s="416"/>
      <c r="I11" s="286"/>
      <c r="J11" s="287"/>
      <c r="K11" s="416"/>
      <c r="L11" s="406"/>
      <c r="M11" s="406"/>
      <c r="N11" s="406"/>
      <c r="O11" s="406"/>
      <c r="P11" s="406"/>
      <c r="Q11" s="406"/>
      <c r="R11" s="420"/>
      <c r="S11" s="287"/>
      <c r="T11" s="288"/>
      <c r="U11" s="405"/>
      <c r="V11" s="406"/>
      <c r="W11" s="407"/>
      <c r="X11" s="286"/>
      <c r="Y11" s="287"/>
      <c r="Z11" s="288"/>
      <c r="AA11" s="286"/>
      <c r="AB11" s="287"/>
      <c r="AC11" s="287"/>
      <c r="AD11" s="287"/>
      <c r="AE11" s="287"/>
      <c r="AF11" s="288"/>
      <c r="AG11" s="405"/>
      <c r="AH11" s="406"/>
      <c r="AI11" s="407"/>
      <c r="AJ11" s="401"/>
      <c r="AK11" s="402"/>
      <c r="AL11" s="403"/>
      <c r="AM11" s="405"/>
      <c r="AN11" s="406"/>
      <c r="AO11" s="407"/>
    </row>
    <row r="12" spans="1:44" ht="12.75" customHeight="1" x14ac:dyDescent="0.25">
      <c r="A12" s="300"/>
      <c r="B12" s="303"/>
      <c r="C12" s="405"/>
      <c r="D12" s="406"/>
      <c r="E12" s="412"/>
      <c r="F12" s="289"/>
      <c r="G12" s="290"/>
      <c r="H12" s="417"/>
      <c r="I12" s="289"/>
      <c r="J12" s="290"/>
      <c r="K12" s="417"/>
      <c r="L12" s="406"/>
      <c r="M12" s="406"/>
      <c r="N12" s="406"/>
      <c r="O12" s="406"/>
      <c r="P12" s="406"/>
      <c r="Q12" s="406"/>
      <c r="R12" s="421"/>
      <c r="S12" s="290"/>
      <c r="T12" s="291"/>
      <c r="U12" s="405"/>
      <c r="V12" s="406"/>
      <c r="W12" s="407"/>
      <c r="X12" s="289"/>
      <c r="Y12" s="290"/>
      <c r="Z12" s="291"/>
      <c r="AA12" s="289"/>
      <c r="AB12" s="290"/>
      <c r="AC12" s="290"/>
      <c r="AD12" s="290"/>
      <c r="AE12" s="290"/>
      <c r="AF12" s="291"/>
      <c r="AG12" s="405"/>
      <c r="AH12" s="406"/>
      <c r="AI12" s="407"/>
      <c r="AJ12" s="401"/>
      <c r="AK12" s="402"/>
      <c r="AL12" s="403"/>
      <c r="AM12" s="405"/>
      <c r="AN12" s="406"/>
      <c r="AO12" s="407"/>
    </row>
    <row r="13" spans="1:44" s="2" customFormat="1" ht="120" customHeight="1" x14ac:dyDescent="0.25">
      <c r="A13" s="301"/>
      <c r="B13" s="304"/>
      <c r="C13" s="20" t="str">
        <f>'Скорая медицинская помощь'!C12</f>
        <v>Утвержденное плановое задание в соответствии с заседанием Комиссии 6/2022</v>
      </c>
      <c r="D13" s="21" t="str">
        <f>'Скорая медицинская помощь'!G12</f>
        <v>Проект планового задания для заседания Комиссии 8/2022</v>
      </c>
      <c r="E13" s="35" t="s">
        <v>3</v>
      </c>
      <c r="F13" s="20" t="str">
        <f>$C$13</f>
        <v>Утвержденное плановое задание в соответствии с заседанием Комиссии 6/2022</v>
      </c>
      <c r="G13" s="21" t="str">
        <f>$D$13</f>
        <v>Проект планового задания для заседания Комиссии 8/2022</v>
      </c>
      <c r="H13" s="22" t="s">
        <v>4</v>
      </c>
      <c r="I13" s="20" t="str">
        <f>$C$13</f>
        <v>Утвержденное плановое задание в соответствии с заседанием Комиссии 6/2022</v>
      </c>
      <c r="J13" s="21" t="str">
        <f>$D$13</f>
        <v>Проект планового задания для заседания Комиссии 8/2022</v>
      </c>
      <c r="K13" s="22" t="s">
        <v>4</v>
      </c>
      <c r="L13" s="20" t="str">
        <f>$C$13</f>
        <v>Утвержденное плановое задание в соответствии с заседанием Комиссии 6/2022</v>
      </c>
      <c r="M13" s="21" t="str">
        <f>$D$13</f>
        <v>Проект планового задания для заседания Комиссии 8/2022</v>
      </c>
      <c r="N13" s="22" t="s">
        <v>4</v>
      </c>
      <c r="O13" s="20" t="str">
        <f>$C$13</f>
        <v>Утвержденное плановое задание в соответствии с заседанием Комиссии 6/2022</v>
      </c>
      <c r="P13" s="21" t="str">
        <f>$D$13</f>
        <v>Проект планового задания для заседания Комиссии 8/2022</v>
      </c>
      <c r="Q13" s="22" t="s">
        <v>4</v>
      </c>
      <c r="R13" s="20" t="str">
        <f>$C$13</f>
        <v>Утвержденное плановое задание в соответствии с заседанием Комиссии 6/2022</v>
      </c>
      <c r="S13" s="21" t="str">
        <f>$D$13</f>
        <v>Проект планового задания для заседания Комиссии 8/2022</v>
      </c>
      <c r="T13" s="36" t="s">
        <v>4</v>
      </c>
      <c r="U13" s="20" t="str">
        <f>$C$13</f>
        <v>Утвержденное плановое задание в соответствии с заседанием Комиссии 6/2022</v>
      </c>
      <c r="V13" s="21" t="str">
        <f>$D$13</f>
        <v>Проект планового задания для заседания Комиссии 8/2022</v>
      </c>
      <c r="W13" s="36" t="s">
        <v>4</v>
      </c>
      <c r="X13" s="20" t="str">
        <f>$C$13</f>
        <v>Утвержденное плановое задание в соответствии с заседанием Комиссии 6/2022</v>
      </c>
      <c r="Y13" s="21" t="str">
        <f>$D$13</f>
        <v>Проект планового задания для заседания Комиссии 8/2022</v>
      </c>
      <c r="Z13" s="36" t="s">
        <v>4</v>
      </c>
      <c r="AA13" s="37" t="str">
        <f>$C$13</f>
        <v>Утвержденное плановое задание в соответствии с заседанием Комиссии 6/2022</v>
      </c>
      <c r="AB13" s="21" t="str">
        <f>$D$13</f>
        <v>Проект планового задания для заседания Комиссии 8/2022</v>
      </c>
      <c r="AC13" s="22" t="s">
        <v>4</v>
      </c>
      <c r="AD13" s="20" t="str">
        <f>$C$13</f>
        <v>Утвержденное плановое задание в соответствии с заседанием Комиссии 6/2022</v>
      </c>
      <c r="AE13" s="21" t="str">
        <f>$D$13</f>
        <v>Проект планового задания для заседания Комиссии 8/2022</v>
      </c>
      <c r="AF13" s="36" t="s">
        <v>4</v>
      </c>
      <c r="AG13" s="20" t="str">
        <f>$C$13</f>
        <v>Утвержденное плановое задание в соответствии с заседанием Комиссии 6/2022</v>
      </c>
      <c r="AH13" s="21" t="str">
        <f>$D$13</f>
        <v>Проект планового задания для заседания Комиссии 8/2022</v>
      </c>
      <c r="AI13" s="36" t="s">
        <v>4</v>
      </c>
      <c r="AJ13" s="20" t="str">
        <f>$C$13</f>
        <v>Утвержденное плановое задание в соответствии с заседанием Комиссии 6/2022</v>
      </c>
      <c r="AK13" s="21" t="str">
        <f>$D$13</f>
        <v>Проект планового задания для заседания Комиссии 8/2022</v>
      </c>
      <c r="AL13" s="36" t="s">
        <v>4</v>
      </c>
      <c r="AM13" s="20" t="str">
        <f>$C$13</f>
        <v>Утвержденное плановое задание в соответствии с заседанием Комиссии 6/2022</v>
      </c>
      <c r="AN13" s="21" t="str">
        <f>$D$13</f>
        <v>Проект планового задания для заседания Комиссии 8/2022</v>
      </c>
      <c r="AO13" s="36" t="s">
        <v>4</v>
      </c>
    </row>
    <row r="14" spans="1:44" x14ac:dyDescent="0.25">
      <c r="A14" s="24">
        <f>'Скорая медицинская помощь'!A14</f>
        <v>1</v>
      </c>
      <c r="B14" s="25" t="str">
        <f>'Скорая медицинская помощь'!B14</f>
        <v>ККБ Лукашевского</v>
      </c>
      <c r="C14" s="38">
        <f>'Скорая медицинская помощь'!D14</f>
        <v>0</v>
      </c>
      <c r="D14" s="39">
        <f>'Скорая медицинская помощь'!H14</f>
        <v>0</v>
      </c>
      <c r="E14" s="40">
        <f>D14-C14</f>
        <v>0</v>
      </c>
      <c r="F14" s="38">
        <f>Поликлиника!D14</f>
        <v>0</v>
      </c>
      <c r="G14" s="39">
        <f>Поликлиника!H14</f>
        <v>0</v>
      </c>
      <c r="H14" s="41">
        <f>G14-F14</f>
        <v>0</v>
      </c>
      <c r="I14" s="39">
        <f>Поликлиника!S14</f>
        <v>13365.300000000001</v>
      </c>
      <c r="J14" s="39">
        <f>Поликлиника!AA14</f>
        <v>13365.300000000001</v>
      </c>
      <c r="K14" s="41">
        <f>J14-I14</f>
        <v>0</v>
      </c>
      <c r="L14" s="42">
        <f>Поликлиника!AU14</f>
        <v>30774.89</v>
      </c>
      <c r="M14" s="42">
        <f>Поликлиника!AY14</f>
        <v>32677.85</v>
      </c>
      <c r="N14" s="43">
        <f>M14-L14</f>
        <v>1902.9599999999991</v>
      </c>
      <c r="O14" s="39">
        <f>Поликлиника!BK14</f>
        <v>32950.980000000003</v>
      </c>
      <c r="P14" s="39">
        <f>Поликлиника!BO14</f>
        <v>34360.400000000001</v>
      </c>
      <c r="Q14" s="41">
        <f>P14-O14</f>
        <v>1409.4199999999983</v>
      </c>
      <c r="R14" s="44">
        <f>Поликлиника!CA14</f>
        <v>19578.619900000002</v>
      </c>
      <c r="S14" s="44">
        <f>Поликлиника!CE14</f>
        <v>20988.042000000001</v>
      </c>
      <c r="T14" s="45">
        <f>S14-R14</f>
        <v>1409.4220999999998</v>
      </c>
      <c r="U14" s="46">
        <f>'Круглосуточный стационар'!D14</f>
        <v>1535776.33</v>
      </c>
      <c r="V14" s="47">
        <f>'Круглосуточный стационар'!H14</f>
        <v>1563733.31</v>
      </c>
      <c r="W14" s="45">
        <f>V14-U14</f>
        <v>27956.979999999981</v>
      </c>
      <c r="X14" s="46">
        <f>'Круглосуточный стационар'!T14</f>
        <v>115511.80999999998</v>
      </c>
      <c r="Y14" s="47">
        <f>'Круглосуточный стационар'!X14</f>
        <v>115331.54999999999</v>
      </c>
      <c r="Z14" s="45">
        <f>Y14-X14</f>
        <v>-180.25999999999476</v>
      </c>
      <c r="AA14" s="48">
        <f>'Дневной стационар'!D14</f>
        <v>121246.02</v>
      </c>
      <c r="AB14" s="39">
        <f>'Дневной стационар'!H14</f>
        <v>121246.02</v>
      </c>
      <c r="AC14" s="41">
        <f>AB14-AA14</f>
        <v>0</v>
      </c>
      <c r="AD14" s="39"/>
      <c r="AE14" s="39"/>
      <c r="AF14" s="45">
        <f>AE14-AD14</f>
        <v>0</v>
      </c>
      <c r="AG14" s="49">
        <f>C14+F14+L14+O14+U14+AA14+AD14+I14</f>
        <v>1734113.5200000003</v>
      </c>
      <c r="AH14" s="50">
        <f>D14+G14+M14+P14+V14+AB14+AE14+J14</f>
        <v>1765382.8800000001</v>
      </c>
      <c r="AI14" s="33">
        <f>AH14-AG14</f>
        <v>31269.35999999987</v>
      </c>
      <c r="AJ14" s="50">
        <f>[1]ККБ!$T$15</f>
        <v>31561.97</v>
      </c>
      <c r="AK14" s="50">
        <f>[3]ККБ!$T$15</f>
        <v>11886.160000000002</v>
      </c>
      <c r="AL14" s="33">
        <f>AK14-AJ14</f>
        <v>-19675.809999999998</v>
      </c>
      <c r="AM14" s="50">
        <f>[1]ККБ!$T$14</f>
        <v>1702551.55</v>
      </c>
      <c r="AN14" s="50">
        <f>[3]ККБ!$T$14</f>
        <v>1753496.7200000002</v>
      </c>
      <c r="AO14" s="33">
        <f>AN14-AM14</f>
        <v>50945.170000000158</v>
      </c>
      <c r="AQ14" s="146"/>
      <c r="AR14" s="146"/>
    </row>
    <row r="15" spans="1:44" x14ac:dyDescent="0.25">
      <c r="A15" s="24">
        <f>'Скорая медицинская помощь'!A15</f>
        <v>2</v>
      </c>
      <c r="B15" s="26" t="str">
        <f>'Скорая медицинская помощь'!B15</f>
        <v>ККДБ</v>
      </c>
      <c r="C15" s="38">
        <f>'Скорая медицинская помощь'!D15</f>
        <v>0</v>
      </c>
      <c r="D15" s="39">
        <f>'Скорая медицинская помощь'!H15</f>
        <v>0</v>
      </c>
      <c r="E15" s="40">
        <f t="shared" ref="E15:E65" si="0">D15-C15</f>
        <v>0</v>
      </c>
      <c r="F15" s="38">
        <f>Поликлиника!D15</f>
        <v>0</v>
      </c>
      <c r="G15" s="39">
        <f>Поликлиника!H15</f>
        <v>0</v>
      </c>
      <c r="H15" s="41">
        <f t="shared" ref="H15:H65" si="1">G15-F15</f>
        <v>0</v>
      </c>
      <c r="I15" s="39">
        <f>Поликлиника!S15</f>
        <v>8527.5400000000009</v>
      </c>
      <c r="J15" s="39">
        <f>Поликлиника!AA15</f>
        <v>8527.5400000000009</v>
      </c>
      <c r="K15" s="41">
        <f t="shared" ref="K15:K65" si="2">J15-I15</f>
        <v>0</v>
      </c>
      <c r="L15" s="42">
        <f>Поликлиника!AU15</f>
        <v>11748.619999999999</v>
      </c>
      <c r="M15" s="42">
        <f>Поликлиника!AY15</f>
        <v>11748.619999999999</v>
      </c>
      <c r="N15" s="43">
        <f t="shared" ref="N15:N65" si="3">M15-L15</f>
        <v>0</v>
      </c>
      <c r="O15" s="39">
        <f>Поликлиника!BK15</f>
        <v>23437.1</v>
      </c>
      <c r="P15" s="39">
        <f>Поликлиника!BO15</f>
        <v>23649.42</v>
      </c>
      <c r="Q15" s="41">
        <f t="shared" ref="Q15:Q65" si="4">P15-O15</f>
        <v>212.31999999999971</v>
      </c>
      <c r="R15" s="44">
        <f>Поликлиника!CA15</f>
        <v>10950.97364</v>
      </c>
      <c r="S15" s="44">
        <f>Поликлиника!CE15</f>
        <v>11163.289199999999</v>
      </c>
      <c r="T15" s="45">
        <f t="shared" ref="T15:T65" si="5">S15-R15</f>
        <v>212.3155599999991</v>
      </c>
      <c r="U15" s="46">
        <f>'Круглосуточный стационар'!D15</f>
        <v>466884.39</v>
      </c>
      <c r="V15" s="47">
        <f>'Круглосуточный стационар'!H15</f>
        <v>466884.39</v>
      </c>
      <c r="W15" s="45">
        <f t="shared" ref="W15:W65" si="6">V15-U15</f>
        <v>0</v>
      </c>
      <c r="X15" s="46">
        <f>'Круглосуточный стационар'!T15</f>
        <v>25002.18</v>
      </c>
      <c r="Y15" s="47">
        <f>'Круглосуточный стационар'!X15</f>
        <v>9492.18</v>
      </c>
      <c r="Z15" s="45">
        <f t="shared" ref="Z15:Z65" si="7">Y15-X15</f>
        <v>-15510</v>
      </c>
      <c r="AA15" s="48">
        <f>'Дневной стационар'!D15</f>
        <v>47007.44</v>
      </c>
      <c r="AB15" s="39">
        <f>'Дневной стационар'!H15</f>
        <v>47007.44</v>
      </c>
      <c r="AC15" s="41">
        <f t="shared" ref="AC15:AC65" si="8">AB15-AA15</f>
        <v>0</v>
      </c>
      <c r="AD15" s="39"/>
      <c r="AE15" s="39"/>
      <c r="AF15" s="45">
        <f t="shared" ref="AF15:AF65" si="9">AE15-AD15</f>
        <v>0</v>
      </c>
      <c r="AG15" s="49">
        <f t="shared" ref="AG15:AG65" si="10">C15+F15+L15+O15+U15+AA15+AD15+I15</f>
        <v>557605.09000000008</v>
      </c>
      <c r="AH15" s="50">
        <f t="shared" ref="AH15:AH65" si="11">D15+G15+M15+P15+V15+AB15+AE15+J15</f>
        <v>557817.41</v>
      </c>
      <c r="AI15" s="33">
        <f t="shared" ref="AI15:AI65" si="12">AH15-AG15</f>
        <v>212.31999999994878</v>
      </c>
      <c r="AJ15" s="50">
        <f>[1]ККДБ!$T$15</f>
        <v>3076.991</v>
      </c>
      <c r="AK15" s="50">
        <f>[3]ККДБ!$T$15</f>
        <v>3019.99</v>
      </c>
      <c r="AL15" s="33">
        <f t="shared" ref="AL15:AL73" si="13">AK15-AJ15</f>
        <v>-57.001000000000204</v>
      </c>
      <c r="AM15" s="50">
        <f>[1]ККДБ!$T$14</f>
        <v>554528.09900000005</v>
      </c>
      <c r="AN15" s="50">
        <f>[3]ККДБ!$T$14</f>
        <v>554797.42000000004</v>
      </c>
      <c r="AO15" s="33">
        <f t="shared" ref="AO15:AO73" si="14">AN15-AM15</f>
        <v>269.32099999999627</v>
      </c>
      <c r="AQ15" s="146"/>
      <c r="AR15" s="146"/>
    </row>
    <row r="16" spans="1:44" x14ac:dyDescent="0.25">
      <c r="A16" s="24">
        <f>'Скорая медицинская помощь'!A16</f>
        <v>3</v>
      </c>
      <c r="B16" s="26" t="str">
        <f>'Скорая медицинская помощь'!B16</f>
        <v>ККОД</v>
      </c>
      <c r="C16" s="38">
        <f>'Скорая медицинская помощь'!D16</f>
        <v>0</v>
      </c>
      <c r="D16" s="39">
        <f>'Скорая медицинская помощь'!H16</f>
        <v>0</v>
      </c>
      <c r="E16" s="40">
        <f t="shared" si="0"/>
        <v>0</v>
      </c>
      <c r="F16" s="38">
        <f>Поликлиника!D16</f>
        <v>0</v>
      </c>
      <c r="G16" s="39">
        <f>Поликлиника!H16</f>
        <v>0</v>
      </c>
      <c r="H16" s="41">
        <f t="shared" si="1"/>
        <v>0</v>
      </c>
      <c r="I16" s="39">
        <f>Поликлиника!S16</f>
        <v>32535.420000000002</v>
      </c>
      <c r="J16" s="39">
        <f>Поликлиника!AA16</f>
        <v>32535.420000000002</v>
      </c>
      <c r="K16" s="41">
        <f t="shared" si="2"/>
        <v>0</v>
      </c>
      <c r="L16" s="42">
        <f>Поликлиника!AU16</f>
        <v>0</v>
      </c>
      <c r="M16" s="42">
        <f>Поликлиника!AY16</f>
        <v>0</v>
      </c>
      <c r="N16" s="43">
        <f t="shared" si="3"/>
        <v>0</v>
      </c>
      <c r="O16" s="39">
        <f>Поликлиника!BK16</f>
        <v>194707.72</v>
      </c>
      <c r="P16" s="39">
        <f>Поликлиника!BO16</f>
        <v>208642.56</v>
      </c>
      <c r="Q16" s="41">
        <f t="shared" si="4"/>
        <v>13934.839999999997</v>
      </c>
      <c r="R16" s="44">
        <f>Поликлиника!CA16</f>
        <v>136026.51700000002</v>
      </c>
      <c r="S16" s="44">
        <f>Поликлиника!CE16</f>
        <v>149919.087</v>
      </c>
      <c r="T16" s="45">
        <f t="shared" si="5"/>
        <v>13892.569999999978</v>
      </c>
      <c r="U16" s="46">
        <f>'Круглосуточный стационар'!D16</f>
        <v>641227.87</v>
      </c>
      <c r="V16" s="47">
        <f>'Круглосуточный стационар'!H16</f>
        <v>598315.16</v>
      </c>
      <c r="W16" s="45">
        <f t="shared" si="6"/>
        <v>-42912.709999999963</v>
      </c>
      <c r="X16" s="46">
        <f>'Круглосуточный стационар'!T16</f>
        <v>26643.64</v>
      </c>
      <c r="Y16" s="47">
        <f>'Круглосуточный стационар'!X16</f>
        <v>27793.75</v>
      </c>
      <c r="Z16" s="45">
        <f t="shared" si="7"/>
        <v>1150.1100000000006</v>
      </c>
      <c r="AA16" s="48">
        <f>'Дневной стационар'!D16</f>
        <v>493718.19</v>
      </c>
      <c r="AB16" s="39">
        <f>'Дневной стационар'!H16</f>
        <v>527959.18999999994</v>
      </c>
      <c r="AC16" s="41">
        <f t="shared" si="8"/>
        <v>34240.999999999942</v>
      </c>
      <c r="AD16" s="39"/>
      <c r="AE16" s="39"/>
      <c r="AF16" s="45">
        <f t="shared" si="9"/>
        <v>0</v>
      </c>
      <c r="AG16" s="49">
        <f t="shared" si="10"/>
        <v>1362189.2</v>
      </c>
      <c r="AH16" s="50">
        <f t="shared" si="11"/>
        <v>1367452.3299999998</v>
      </c>
      <c r="AI16" s="33">
        <f t="shared" si="12"/>
        <v>5263.1299999998882</v>
      </c>
      <c r="AJ16" s="50">
        <f>[1]Онко!$T$15</f>
        <v>4398.88</v>
      </c>
      <c r="AK16" s="50">
        <f>[3]Онко!$T$15</f>
        <v>4398.88</v>
      </c>
      <c r="AL16" s="33">
        <f t="shared" si="13"/>
        <v>0</v>
      </c>
      <c r="AM16" s="50">
        <f>[1]Онко!$T$14</f>
        <v>1357790.32</v>
      </c>
      <c r="AN16" s="50">
        <f>[3]Онко!$T$14</f>
        <v>1363053.4500000002</v>
      </c>
      <c r="AO16" s="33">
        <f t="shared" si="14"/>
        <v>5263.1300000001211</v>
      </c>
      <c r="AQ16" s="146"/>
      <c r="AR16" s="146"/>
    </row>
    <row r="17" spans="1:44" x14ac:dyDescent="0.25">
      <c r="A17" s="24">
        <f>'Скорая медицинская помощь'!A17</f>
        <v>4</v>
      </c>
      <c r="B17" s="26" t="str">
        <f>'Скорая медицинская помощь'!B17</f>
        <v>КККВД</v>
      </c>
      <c r="C17" s="38">
        <f>'Скорая медицинская помощь'!D17</f>
        <v>0</v>
      </c>
      <c r="D17" s="39">
        <f>'Скорая медицинская помощь'!H17</f>
        <v>0</v>
      </c>
      <c r="E17" s="40">
        <f t="shared" si="0"/>
        <v>0</v>
      </c>
      <c r="F17" s="38">
        <f>Поликлиника!D17</f>
        <v>0</v>
      </c>
      <c r="G17" s="39">
        <f>Поликлиника!H17</f>
        <v>0</v>
      </c>
      <c r="H17" s="41">
        <f t="shared" si="1"/>
        <v>0</v>
      </c>
      <c r="I17" s="39">
        <f>Поликлиника!S17</f>
        <v>2816.9700000000003</v>
      </c>
      <c r="J17" s="39">
        <f>Поликлиника!AA17</f>
        <v>2816.9700000000003</v>
      </c>
      <c r="K17" s="41">
        <f t="shared" si="2"/>
        <v>0</v>
      </c>
      <c r="L17" s="42">
        <f>Поликлиника!AU17</f>
        <v>0</v>
      </c>
      <c r="M17" s="42">
        <f>Поликлиника!AY17</f>
        <v>0</v>
      </c>
      <c r="N17" s="43">
        <f t="shared" si="3"/>
        <v>0</v>
      </c>
      <c r="O17" s="39">
        <f>Поликлиника!BK17</f>
        <v>37140.44</v>
      </c>
      <c r="P17" s="39">
        <f>Поликлиника!BO17</f>
        <v>37140.44</v>
      </c>
      <c r="Q17" s="41">
        <f t="shared" si="4"/>
        <v>0</v>
      </c>
      <c r="R17" s="44">
        <f>Поликлиника!CA17</f>
        <v>0</v>
      </c>
      <c r="S17" s="44">
        <f>Поликлиника!CE17</f>
        <v>0</v>
      </c>
      <c r="T17" s="45">
        <f t="shared" si="5"/>
        <v>0</v>
      </c>
      <c r="U17" s="46">
        <f>'Круглосуточный стационар'!D17</f>
        <v>58665.15</v>
      </c>
      <c r="V17" s="47">
        <f>'Круглосуточный стационар'!H17</f>
        <v>66053.37</v>
      </c>
      <c r="W17" s="45">
        <f t="shared" si="6"/>
        <v>7388.2199999999939</v>
      </c>
      <c r="X17" s="46">
        <f>'Круглосуточный стационар'!T17</f>
        <v>0</v>
      </c>
      <c r="Y17" s="47">
        <f>'Круглосуточный стационар'!X17</f>
        <v>0</v>
      </c>
      <c r="Z17" s="45">
        <f t="shared" si="7"/>
        <v>0</v>
      </c>
      <c r="AA17" s="48">
        <f>'Дневной стационар'!D17</f>
        <v>35436.75</v>
      </c>
      <c r="AB17" s="39">
        <f>'Дневной стационар'!H17</f>
        <v>35436.75</v>
      </c>
      <c r="AC17" s="41">
        <f t="shared" si="8"/>
        <v>0</v>
      </c>
      <c r="AD17" s="39"/>
      <c r="AE17" s="39"/>
      <c r="AF17" s="45">
        <f t="shared" si="9"/>
        <v>0</v>
      </c>
      <c r="AG17" s="49">
        <f t="shared" si="10"/>
        <v>134059.31</v>
      </c>
      <c r="AH17" s="50">
        <f t="shared" si="11"/>
        <v>141447.53</v>
      </c>
      <c r="AI17" s="33">
        <f t="shared" si="12"/>
        <v>7388.2200000000012</v>
      </c>
      <c r="AJ17" s="50">
        <f>[1]КВД!$T$15</f>
        <v>5058.4400000000005</v>
      </c>
      <c r="AK17" s="50">
        <f>[3]КВД!$T$15</f>
        <v>3871.7</v>
      </c>
      <c r="AL17" s="33">
        <f t="shared" si="13"/>
        <v>-1186.7400000000007</v>
      </c>
      <c r="AM17" s="50">
        <f>[1]КВД!$T$14</f>
        <v>129000.87</v>
      </c>
      <c r="AN17" s="50">
        <f>[3]КВД!$T$14</f>
        <v>137575.82999999999</v>
      </c>
      <c r="AO17" s="33">
        <f t="shared" si="14"/>
        <v>8574.9599999999919</v>
      </c>
      <c r="AQ17" s="146"/>
      <c r="AR17" s="146"/>
    </row>
    <row r="18" spans="1:44" x14ac:dyDescent="0.25">
      <c r="A18" s="24">
        <f>'Скорая медицинская помощь'!A18</f>
        <v>5</v>
      </c>
      <c r="B18" s="26" t="str">
        <f>'Скорая медицинская помощь'!B18</f>
        <v>Краев.стоматология</v>
      </c>
      <c r="C18" s="38">
        <f>'Скорая медицинская помощь'!D18</f>
        <v>0</v>
      </c>
      <c r="D18" s="39">
        <f>'Скорая медицинская помощь'!H18</f>
        <v>0</v>
      </c>
      <c r="E18" s="40">
        <f t="shared" si="0"/>
        <v>0</v>
      </c>
      <c r="F18" s="38">
        <f>Поликлиника!D18</f>
        <v>0</v>
      </c>
      <c r="G18" s="39">
        <f>Поликлиника!H18</f>
        <v>0</v>
      </c>
      <c r="H18" s="41">
        <f t="shared" si="1"/>
        <v>0</v>
      </c>
      <c r="I18" s="39">
        <f>Поликлиника!S18</f>
        <v>45.48</v>
      </c>
      <c r="J18" s="39">
        <f>Поликлиника!AA18</f>
        <v>45.48</v>
      </c>
      <c r="K18" s="41">
        <f t="shared" si="2"/>
        <v>0</v>
      </c>
      <c r="L18" s="42">
        <f>Поликлиника!AU18</f>
        <v>0</v>
      </c>
      <c r="M18" s="42">
        <f>Поликлиника!AY18</f>
        <v>0</v>
      </c>
      <c r="N18" s="43">
        <f t="shared" si="3"/>
        <v>0</v>
      </c>
      <c r="O18" s="39">
        <f>Поликлиника!BK18</f>
        <v>68000</v>
      </c>
      <c r="P18" s="39">
        <f>Поликлиника!BO18</f>
        <v>68000</v>
      </c>
      <c r="Q18" s="41">
        <f t="shared" si="4"/>
        <v>0</v>
      </c>
      <c r="R18" s="44">
        <f>Поликлиника!CA18</f>
        <v>0</v>
      </c>
      <c r="S18" s="44">
        <f>Поликлиника!CE18</f>
        <v>0</v>
      </c>
      <c r="T18" s="45">
        <f t="shared" si="5"/>
        <v>0</v>
      </c>
      <c r="U18" s="46">
        <f>'Круглосуточный стационар'!D18</f>
        <v>0</v>
      </c>
      <c r="V18" s="47">
        <f>'Круглосуточный стационар'!H18</f>
        <v>0</v>
      </c>
      <c r="W18" s="45">
        <f t="shared" si="6"/>
        <v>0</v>
      </c>
      <c r="X18" s="46">
        <f>'Круглосуточный стационар'!T18</f>
        <v>0</v>
      </c>
      <c r="Y18" s="47">
        <f>'Круглосуточный стационар'!X18</f>
        <v>0</v>
      </c>
      <c r="Z18" s="45">
        <f t="shared" si="7"/>
        <v>0</v>
      </c>
      <c r="AA18" s="48">
        <f>'Дневной стационар'!D18</f>
        <v>0</v>
      </c>
      <c r="AB18" s="39">
        <f>'Дневной стационар'!H18</f>
        <v>0</v>
      </c>
      <c r="AC18" s="41">
        <f t="shared" si="8"/>
        <v>0</v>
      </c>
      <c r="AD18" s="39"/>
      <c r="AE18" s="39"/>
      <c r="AF18" s="45">
        <f t="shared" si="9"/>
        <v>0</v>
      </c>
      <c r="AG18" s="49">
        <f t="shared" si="10"/>
        <v>68045.48</v>
      </c>
      <c r="AH18" s="50">
        <f t="shared" si="11"/>
        <v>68045.48</v>
      </c>
      <c r="AI18" s="33">
        <f t="shared" si="12"/>
        <v>0</v>
      </c>
      <c r="AJ18" s="50">
        <f>[1]Кр.стомат!$T$15</f>
        <v>0</v>
      </c>
      <c r="AK18" s="50">
        <f>[3]Кр.стомат!$T$15</f>
        <v>0</v>
      </c>
      <c r="AL18" s="33">
        <f t="shared" si="13"/>
        <v>0</v>
      </c>
      <c r="AM18" s="50">
        <f>[1]Кр.стомат!$T$14</f>
        <v>68045.48</v>
      </c>
      <c r="AN18" s="50">
        <f>[3]Кр.стомат!$T$14</f>
        <v>68045.48</v>
      </c>
      <c r="AO18" s="33">
        <f t="shared" si="14"/>
        <v>0</v>
      </c>
      <c r="AQ18" s="146"/>
      <c r="AR18" s="146"/>
    </row>
    <row r="19" spans="1:44" x14ac:dyDescent="0.25">
      <c r="A19" s="24">
        <f>'Скорая медицинская помощь'!A19</f>
        <v>6</v>
      </c>
      <c r="B19" s="26" t="str">
        <f>'Скорая медицинская помощь'!B19</f>
        <v>ГДИБ</v>
      </c>
      <c r="C19" s="38">
        <f>'Скорая медицинская помощь'!D19</f>
        <v>0</v>
      </c>
      <c r="D19" s="39">
        <f>'Скорая медицинская помощь'!H19</f>
        <v>0</v>
      </c>
      <c r="E19" s="40">
        <f t="shared" si="0"/>
        <v>0</v>
      </c>
      <c r="F19" s="38">
        <f>Поликлиника!D19</f>
        <v>0</v>
      </c>
      <c r="G19" s="39">
        <f>Поликлиника!H19</f>
        <v>0</v>
      </c>
      <c r="H19" s="41">
        <f t="shared" si="1"/>
        <v>0</v>
      </c>
      <c r="I19" s="39">
        <f>Поликлиника!S19</f>
        <v>0</v>
      </c>
      <c r="J19" s="39">
        <f>Поликлиника!AA19</f>
        <v>0</v>
      </c>
      <c r="K19" s="41">
        <f t="shared" si="2"/>
        <v>0</v>
      </c>
      <c r="L19" s="42">
        <f>Поликлиника!AU19</f>
        <v>3422.51</v>
      </c>
      <c r="M19" s="42">
        <f>Поликлиника!AY19</f>
        <v>2493.91</v>
      </c>
      <c r="N19" s="43">
        <f t="shared" si="3"/>
        <v>-928.60000000000036</v>
      </c>
      <c r="O19" s="39">
        <f>Поликлиника!BK19</f>
        <v>73293.64</v>
      </c>
      <c r="P19" s="39">
        <f>Поликлиника!BO19</f>
        <v>70705.33</v>
      </c>
      <c r="Q19" s="41">
        <f t="shared" si="4"/>
        <v>-2588.3099999999977</v>
      </c>
      <c r="R19" s="44">
        <f>Поликлиника!CA19</f>
        <v>73293.641950000005</v>
      </c>
      <c r="S19" s="44">
        <f>Поликлиника!CE19</f>
        <v>70705.330950000003</v>
      </c>
      <c r="T19" s="45">
        <f t="shared" si="5"/>
        <v>-2588.3110000000015</v>
      </c>
      <c r="U19" s="46">
        <f>'Круглосуточный стационар'!D19</f>
        <v>165692.88</v>
      </c>
      <c r="V19" s="47">
        <f>'Круглосуточный стационар'!H19</f>
        <v>165692.88</v>
      </c>
      <c r="W19" s="45">
        <f t="shared" si="6"/>
        <v>0</v>
      </c>
      <c r="X19" s="46">
        <f>'Круглосуточный стационар'!T19</f>
        <v>0</v>
      </c>
      <c r="Y19" s="47">
        <f>'Круглосуточный стационар'!X19</f>
        <v>0</v>
      </c>
      <c r="Z19" s="45">
        <f t="shared" si="7"/>
        <v>0</v>
      </c>
      <c r="AA19" s="48">
        <f>'Дневной стационар'!D19</f>
        <v>2234.6999999999998</v>
      </c>
      <c r="AB19" s="39">
        <f>'Дневной стационар'!H19</f>
        <v>2234.6999999999998</v>
      </c>
      <c r="AC19" s="41">
        <f t="shared" si="8"/>
        <v>0</v>
      </c>
      <c r="AD19" s="39"/>
      <c r="AE19" s="39"/>
      <c r="AF19" s="45">
        <f t="shared" si="9"/>
        <v>0</v>
      </c>
      <c r="AG19" s="49">
        <f t="shared" si="10"/>
        <v>244643.73</v>
      </c>
      <c r="AH19" s="50">
        <f t="shared" si="11"/>
        <v>241126.82</v>
      </c>
      <c r="AI19" s="33">
        <f t="shared" si="12"/>
        <v>-3516.9100000000035</v>
      </c>
      <c r="AJ19" s="50">
        <f>[1]ДИБ!$T$15</f>
        <v>120.22</v>
      </c>
      <c r="AK19" s="50">
        <f>[3]ДИБ!$T$15</f>
        <v>120.22</v>
      </c>
      <c r="AL19" s="33">
        <f t="shared" si="13"/>
        <v>0</v>
      </c>
      <c r="AM19" s="50">
        <f>[1]ДИБ!$T$14</f>
        <v>244523.51</v>
      </c>
      <c r="AN19" s="50">
        <f>[3]ДИБ!$T$14</f>
        <v>241006.6</v>
      </c>
      <c r="AO19" s="33">
        <f t="shared" si="14"/>
        <v>-3516.9100000000035</v>
      </c>
      <c r="AQ19" s="146"/>
      <c r="AR19" s="146"/>
    </row>
    <row r="20" spans="1:44" x14ac:dyDescent="0.25">
      <c r="A20" s="24">
        <f>'Скорая медицинская помощь'!A20</f>
        <v>7</v>
      </c>
      <c r="B20" s="26" t="str">
        <f>'Скорая медицинская помощь'!B20</f>
        <v>КККД</v>
      </c>
      <c r="C20" s="38">
        <f>'Скорая медицинская помощь'!D20</f>
        <v>0</v>
      </c>
      <c r="D20" s="39">
        <f>'Скорая медицинская помощь'!H20</f>
        <v>0</v>
      </c>
      <c r="E20" s="40">
        <f t="shared" si="0"/>
        <v>0</v>
      </c>
      <c r="F20" s="38">
        <f>Поликлиника!D20</f>
        <v>15507.15</v>
      </c>
      <c r="G20" s="39">
        <f>Поликлиника!H20</f>
        <v>15507.15</v>
      </c>
      <c r="H20" s="41">
        <f t="shared" si="1"/>
        <v>0</v>
      </c>
      <c r="I20" s="39">
        <f>Поликлиника!S20</f>
        <v>37448.060000000005</v>
      </c>
      <c r="J20" s="39">
        <f>Поликлиника!AA20</f>
        <v>37448.060000000005</v>
      </c>
      <c r="K20" s="41">
        <f t="shared" si="2"/>
        <v>0</v>
      </c>
      <c r="L20" s="42">
        <f>Поликлиника!AU20</f>
        <v>5565.4800000000005</v>
      </c>
      <c r="M20" s="42">
        <f>Поликлиника!AY20</f>
        <v>4610.97</v>
      </c>
      <c r="N20" s="43">
        <f t="shared" si="3"/>
        <v>-954.51000000000022</v>
      </c>
      <c r="O20" s="39">
        <f>Поликлиника!BK20</f>
        <v>86122.8</v>
      </c>
      <c r="P20" s="39">
        <f>Поликлиника!BO20</f>
        <v>86122.8</v>
      </c>
      <c r="Q20" s="41">
        <f t="shared" si="4"/>
        <v>0</v>
      </c>
      <c r="R20" s="44">
        <f>Поликлиника!CA20</f>
        <v>7728.24</v>
      </c>
      <c r="S20" s="44">
        <f>Поликлиника!CE20</f>
        <v>7728.24</v>
      </c>
      <c r="T20" s="45">
        <f t="shared" si="5"/>
        <v>0</v>
      </c>
      <c r="U20" s="46">
        <f>'Круглосуточный стационар'!D20</f>
        <v>0</v>
      </c>
      <c r="V20" s="47">
        <f>'Круглосуточный стационар'!H20</f>
        <v>0</v>
      </c>
      <c r="W20" s="45">
        <f t="shared" si="6"/>
        <v>0</v>
      </c>
      <c r="X20" s="46">
        <f>'Круглосуточный стационар'!T20</f>
        <v>0</v>
      </c>
      <c r="Y20" s="47">
        <f>'Круглосуточный стационар'!X20</f>
        <v>0</v>
      </c>
      <c r="Z20" s="45">
        <f t="shared" si="7"/>
        <v>0</v>
      </c>
      <c r="AA20" s="48">
        <f>'Дневной стационар'!D20</f>
        <v>46044.739999999991</v>
      </c>
      <c r="AB20" s="39">
        <f>'Дневной стационар'!H20</f>
        <v>42281.739999999991</v>
      </c>
      <c r="AC20" s="41">
        <f t="shared" si="8"/>
        <v>-3763</v>
      </c>
      <c r="AD20" s="39"/>
      <c r="AE20" s="39"/>
      <c r="AF20" s="45">
        <f t="shared" si="9"/>
        <v>0</v>
      </c>
      <c r="AG20" s="49">
        <f t="shared" si="10"/>
        <v>190688.22999999998</v>
      </c>
      <c r="AH20" s="50">
        <f t="shared" si="11"/>
        <v>185970.71999999997</v>
      </c>
      <c r="AI20" s="33">
        <f t="shared" si="12"/>
        <v>-4717.5100000000093</v>
      </c>
      <c r="AJ20" s="50">
        <f>[1]КККД!$T$15</f>
        <v>5763.62</v>
      </c>
      <c r="AK20" s="50">
        <f>[3]КККД!$T$15</f>
        <v>5003.38</v>
      </c>
      <c r="AL20" s="33">
        <f t="shared" si="13"/>
        <v>-760.23999999999978</v>
      </c>
      <c r="AM20" s="50">
        <f>[1]КККД!$T$14</f>
        <v>184924.61000000002</v>
      </c>
      <c r="AN20" s="50">
        <f>[3]КККД!$T$14</f>
        <v>180967.34</v>
      </c>
      <c r="AO20" s="33">
        <f t="shared" si="14"/>
        <v>-3957.2700000000186</v>
      </c>
      <c r="AQ20" s="146"/>
      <c r="AR20" s="146"/>
    </row>
    <row r="21" spans="1:44" x14ac:dyDescent="0.25">
      <c r="A21" s="24">
        <f>'Скорая медицинская помощь'!A21</f>
        <v>8</v>
      </c>
      <c r="B21" s="26" t="str">
        <f>'Скорая медицинская помощь'!B21</f>
        <v>ГБ № 1</v>
      </c>
      <c r="C21" s="38">
        <f>'Скорая медицинская помощь'!D21</f>
        <v>0</v>
      </c>
      <c r="D21" s="39">
        <f>'Скорая медицинская помощь'!H21</f>
        <v>0</v>
      </c>
      <c r="E21" s="40">
        <f t="shared" si="0"/>
        <v>0</v>
      </c>
      <c r="F21" s="38">
        <f>Поликлиника!D21</f>
        <v>37828.22</v>
      </c>
      <c r="G21" s="39">
        <f>Поликлиника!H21</f>
        <v>37828.22</v>
      </c>
      <c r="H21" s="41">
        <f t="shared" si="1"/>
        <v>0</v>
      </c>
      <c r="I21" s="39">
        <f>Поликлиника!S21</f>
        <v>48678.65</v>
      </c>
      <c r="J21" s="39">
        <f>Поликлиника!AA21</f>
        <v>48066.11</v>
      </c>
      <c r="K21" s="41">
        <f t="shared" si="2"/>
        <v>-612.54000000000087</v>
      </c>
      <c r="L21" s="42">
        <f>Поликлиника!AU21</f>
        <v>8301.5499999999993</v>
      </c>
      <c r="M21" s="42">
        <f>Поликлиника!AY21</f>
        <v>8301.5499999999993</v>
      </c>
      <c r="N21" s="43">
        <f t="shared" si="3"/>
        <v>0</v>
      </c>
      <c r="O21" s="39">
        <f>Поликлиника!BK21</f>
        <v>155204.76</v>
      </c>
      <c r="P21" s="39">
        <f>Поликлиника!BO21</f>
        <v>154973.37</v>
      </c>
      <c r="Q21" s="41">
        <f t="shared" si="4"/>
        <v>-231.39000000001397</v>
      </c>
      <c r="R21" s="44">
        <f>Поликлиника!CA21</f>
        <v>3988.5260399999997</v>
      </c>
      <c r="S21" s="44">
        <f>Поликлиника!CE21</f>
        <v>3757.1332400000001</v>
      </c>
      <c r="T21" s="45">
        <f t="shared" si="5"/>
        <v>-231.39279999999962</v>
      </c>
      <c r="U21" s="46">
        <f>'Круглосуточный стационар'!D21</f>
        <v>416571.3</v>
      </c>
      <c r="V21" s="47">
        <f>'Круглосуточный стационар'!H21</f>
        <v>416571.3</v>
      </c>
      <c r="W21" s="45">
        <f t="shared" si="6"/>
        <v>0</v>
      </c>
      <c r="X21" s="46">
        <f>'Круглосуточный стационар'!T21</f>
        <v>0</v>
      </c>
      <c r="Y21" s="47">
        <f>'Круглосуточный стационар'!X21</f>
        <v>0</v>
      </c>
      <c r="Z21" s="45">
        <f t="shared" si="7"/>
        <v>0</v>
      </c>
      <c r="AA21" s="48">
        <f>'Дневной стационар'!D21</f>
        <v>8375.93</v>
      </c>
      <c r="AB21" s="39">
        <f>'Дневной стационар'!H21</f>
        <v>8375.93</v>
      </c>
      <c r="AC21" s="41">
        <f t="shared" si="8"/>
        <v>0</v>
      </c>
      <c r="AD21" s="39"/>
      <c r="AE21" s="39"/>
      <c r="AF21" s="45">
        <f t="shared" si="9"/>
        <v>0</v>
      </c>
      <c r="AG21" s="49">
        <f t="shared" si="10"/>
        <v>674960.41000000015</v>
      </c>
      <c r="AH21" s="50">
        <f t="shared" si="11"/>
        <v>674116.48</v>
      </c>
      <c r="AI21" s="33">
        <f t="shared" si="12"/>
        <v>-843.93000000016764</v>
      </c>
      <c r="AJ21" s="50">
        <f>[1]ГБ1!$T$15</f>
        <v>28794.440000000002</v>
      </c>
      <c r="AK21" s="50">
        <f>[3]ГБ1!$T$15</f>
        <v>29323.050000000003</v>
      </c>
      <c r="AL21" s="33">
        <f t="shared" si="13"/>
        <v>528.61000000000058</v>
      </c>
      <c r="AM21" s="50">
        <f>[1]ГБ1!$T$14</f>
        <v>646165.97</v>
      </c>
      <c r="AN21" s="50">
        <f>[3]ГБ1!$T$14</f>
        <v>644793.43000000005</v>
      </c>
      <c r="AO21" s="33">
        <f t="shared" si="14"/>
        <v>-1372.5399999999208</v>
      </c>
      <c r="AQ21" s="146"/>
      <c r="AR21" s="146"/>
    </row>
    <row r="22" spans="1:44" x14ac:dyDescent="0.25">
      <c r="A22" s="24">
        <f>'Скорая медицинская помощь'!A22</f>
        <v>9</v>
      </c>
      <c r="B22" s="26" t="str">
        <f>'Скорая медицинская помощь'!B22</f>
        <v>ГБ № 2</v>
      </c>
      <c r="C22" s="38">
        <f>'Скорая медицинская помощь'!D22</f>
        <v>0</v>
      </c>
      <c r="D22" s="39">
        <f>'Скорая медицинская помощь'!H22</f>
        <v>0</v>
      </c>
      <c r="E22" s="40">
        <f t="shared" si="0"/>
        <v>0</v>
      </c>
      <c r="F22" s="38">
        <f>Поликлиника!D22</f>
        <v>63854.53</v>
      </c>
      <c r="G22" s="39">
        <f>Поликлиника!H22</f>
        <v>63854.53</v>
      </c>
      <c r="H22" s="41">
        <f t="shared" si="1"/>
        <v>0</v>
      </c>
      <c r="I22" s="39">
        <f>Поликлиника!S22</f>
        <v>52547.12</v>
      </c>
      <c r="J22" s="39">
        <f>Поликлиника!AA22</f>
        <v>51955.090000000004</v>
      </c>
      <c r="K22" s="41">
        <f t="shared" si="2"/>
        <v>-592.02999999999884</v>
      </c>
      <c r="L22" s="42">
        <f>Поликлиника!AU22</f>
        <v>6303.86</v>
      </c>
      <c r="M22" s="42">
        <f>Поликлиника!AY22</f>
        <v>6303.86</v>
      </c>
      <c r="N22" s="43">
        <f t="shared" si="3"/>
        <v>0</v>
      </c>
      <c r="O22" s="39">
        <f>Поликлиника!BK22</f>
        <v>132401.60000000001</v>
      </c>
      <c r="P22" s="39">
        <f>Поликлиника!BO22</f>
        <v>137977.60000000001</v>
      </c>
      <c r="Q22" s="41">
        <f t="shared" si="4"/>
        <v>5576</v>
      </c>
      <c r="R22" s="44">
        <f>Поликлиника!CA22</f>
        <v>36511.572240000009</v>
      </c>
      <c r="S22" s="44">
        <f>Поликлиника!CE22</f>
        <v>36511.572240000009</v>
      </c>
      <c r="T22" s="45">
        <f t="shared" si="5"/>
        <v>0</v>
      </c>
      <c r="U22" s="46">
        <f>'Круглосуточный стационар'!D22</f>
        <v>781876.24</v>
      </c>
      <c r="V22" s="47">
        <f>'Круглосуточный стационар'!H22</f>
        <v>781876.24</v>
      </c>
      <c r="W22" s="45">
        <f t="shared" si="6"/>
        <v>0</v>
      </c>
      <c r="X22" s="46">
        <f>'Круглосуточный стационар'!T22</f>
        <v>6977.92</v>
      </c>
      <c r="Y22" s="47">
        <f>'Круглосуточный стационар'!X22</f>
        <v>6977.92</v>
      </c>
      <c r="Z22" s="45">
        <f t="shared" si="7"/>
        <v>0</v>
      </c>
      <c r="AA22" s="48">
        <f>'Дневной стационар'!D22</f>
        <v>25852.82</v>
      </c>
      <c r="AB22" s="39">
        <f>'Дневной стационар'!H22</f>
        <v>20276.82</v>
      </c>
      <c r="AC22" s="41">
        <f t="shared" si="8"/>
        <v>-5576</v>
      </c>
      <c r="AD22" s="39"/>
      <c r="AE22" s="39"/>
      <c r="AF22" s="45">
        <f t="shared" si="9"/>
        <v>0</v>
      </c>
      <c r="AG22" s="49">
        <f t="shared" si="10"/>
        <v>1062836.17</v>
      </c>
      <c r="AH22" s="50">
        <f t="shared" si="11"/>
        <v>1062244.1399999999</v>
      </c>
      <c r="AI22" s="33">
        <f t="shared" si="12"/>
        <v>-592.03000000002794</v>
      </c>
      <c r="AJ22" s="50">
        <f>[1]ГБ2!$T$15</f>
        <v>51817.990000000005</v>
      </c>
      <c r="AK22" s="50">
        <f>[3]ГБ2!$T$15</f>
        <v>52549.67</v>
      </c>
      <c r="AL22" s="33">
        <f t="shared" si="13"/>
        <v>731.67999999999302</v>
      </c>
      <c r="AM22" s="50">
        <f>[1]ГБ2!$T$14</f>
        <v>1011018.1799999999</v>
      </c>
      <c r="AN22" s="50">
        <f>[3]ГБ2!$T$14</f>
        <v>1009694.4699999999</v>
      </c>
      <c r="AO22" s="33">
        <f t="shared" si="14"/>
        <v>-1323.7100000000792</v>
      </c>
      <c r="AQ22" s="146"/>
      <c r="AR22" s="146"/>
    </row>
    <row r="23" spans="1:44" x14ac:dyDescent="0.25">
      <c r="A23" s="24">
        <f>'Скорая медицинская помощь'!A23</f>
        <v>10</v>
      </c>
      <c r="B23" s="26" t="str">
        <f>'Скорая медицинская помощь'!B23</f>
        <v>Род.дом</v>
      </c>
      <c r="C23" s="38">
        <f>'Скорая медицинская помощь'!D23</f>
        <v>0</v>
      </c>
      <c r="D23" s="39">
        <f>'Скорая медицинская помощь'!H23</f>
        <v>0</v>
      </c>
      <c r="E23" s="40">
        <f t="shared" si="0"/>
        <v>0</v>
      </c>
      <c r="F23" s="38">
        <f>Поликлиника!D23</f>
        <v>0</v>
      </c>
      <c r="G23" s="39">
        <f>Поликлиника!H23</f>
        <v>0</v>
      </c>
      <c r="H23" s="41">
        <f t="shared" si="1"/>
        <v>0</v>
      </c>
      <c r="I23" s="39">
        <f>Поликлиника!S23</f>
        <v>28079.23</v>
      </c>
      <c r="J23" s="39">
        <f>Поликлиника!AA23</f>
        <v>28079.23</v>
      </c>
      <c r="K23" s="41">
        <f t="shared" si="2"/>
        <v>0</v>
      </c>
      <c r="L23" s="42">
        <f>Поликлиника!AU23</f>
        <v>1660.11</v>
      </c>
      <c r="M23" s="42">
        <f>Поликлиника!AY23</f>
        <v>1660.11</v>
      </c>
      <c r="N23" s="43">
        <f t="shared" si="3"/>
        <v>0</v>
      </c>
      <c r="O23" s="39">
        <f>Поликлиника!BK23</f>
        <v>84332.62</v>
      </c>
      <c r="P23" s="39">
        <f>Поликлиника!BO23</f>
        <v>84332.62</v>
      </c>
      <c r="Q23" s="41">
        <f t="shared" si="4"/>
        <v>0</v>
      </c>
      <c r="R23" s="44">
        <f>Поликлиника!CA23</f>
        <v>1636.248</v>
      </c>
      <c r="S23" s="44">
        <f>Поликлиника!CE23</f>
        <v>1636.248</v>
      </c>
      <c r="T23" s="45">
        <f t="shared" si="5"/>
        <v>0</v>
      </c>
      <c r="U23" s="46">
        <f>'Круглосуточный стационар'!D23</f>
        <v>387459.39</v>
      </c>
      <c r="V23" s="47">
        <f>'Круглосуточный стационар'!H23</f>
        <v>404692.42</v>
      </c>
      <c r="W23" s="45">
        <f t="shared" si="6"/>
        <v>17233.02999999997</v>
      </c>
      <c r="X23" s="46">
        <f>'Круглосуточный стационар'!T23</f>
        <v>0</v>
      </c>
      <c r="Y23" s="47">
        <f>'Круглосуточный стационар'!X23</f>
        <v>0</v>
      </c>
      <c r="Z23" s="45">
        <f t="shared" si="7"/>
        <v>0</v>
      </c>
      <c r="AA23" s="48">
        <f>'Дневной стационар'!D23</f>
        <v>37025.11</v>
      </c>
      <c r="AB23" s="39">
        <f>'Дневной стационар'!H23</f>
        <v>36268.79</v>
      </c>
      <c r="AC23" s="41">
        <f t="shared" si="8"/>
        <v>-756.31999999999971</v>
      </c>
      <c r="AD23" s="39"/>
      <c r="AE23" s="39"/>
      <c r="AF23" s="45">
        <f t="shared" si="9"/>
        <v>0</v>
      </c>
      <c r="AG23" s="49">
        <f t="shared" si="10"/>
        <v>538556.46</v>
      </c>
      <c r="AH23" s="50">
        <f t="shared" si="11"/>
        <v>555033.16999999993</v>
      </c>
      <c r="AI23" s="33">
        <f t="shared" si="12"/>
        <v>16476.709999999963</v>
      </c>
      <c r="AJ23" s="50">
        <f>[1]Роддом1!$T$15</f>
        <v>22056.86</v>
      </c>
      <c r="AK23" s="50">
        <f>[3]Роддом1!$T$15</f>
        <v>23993.15</v>
      </c>
      <c r="AL23" s="33">
        <f t="shared" si="13"/>
        <v>1936.2900000000009</v>
      </c>
      <c r="AM23" s="50">
        <f>[1]Роддом1!$T$14</f>
        <v>516499.6</v>
      </c>
      <c r="AN23" s="50">
        <f>[3]Роддом1!$T$14</f>
        <v>531040.02</v>
      </c>
      <c r="AO23" s="33">
        <f t="shared" si="14"/>
        <v>14540.420000000042</v>
      </c>
      <c r="AQ23" s="146"/>
      <c r="AR23" s="146"/>
    </row>
    <row r="24" spans="1:44" x14ac:dyDescent="0.25">
      <c r="A24" s="24">
        <f>'Скорая медицинская помощь'!A24</f>
        <v>11</v>
      </c>
      <c r="B24" s="26" t="str">
        <f>'Скорая медицинская помощь'!B24</f>
        <v>Гериатр. больница</v>
      </c>
      <c r="C24" s="38">
        <f>'Скорая медицинская помощь'!D24</f>
        <v>0</v>
      </c>
      <c r="D24" s="39">
        <f>'Скорая медицинская помощь'!H24</f>
        <v>0</v>
      </c>
      <c r="E24" s="40">
        <f t="shared" si="0"/>
        <v>0</v>
      </c>
      <c r="F24" s="38">
        <f>Поликлиника!D24</f>
        <v>0</v>
      </c>
      <c r="G24" s="39">
        <f>Поликлиника!H24</f>
        <v>0</v>
      </c>
      <c r="H24" s="41">
        <f t="shared" si="1"/>
        <v>0</v>
      </c>
      <c r="I24" s="39">
        <f>Поликлиника!S24</f>
        <v>0</v>
      </c>
      <c r="J24" s="39">
        <f>Поликлиника!AA24</f>
        <v>0</v>
      </c>
      <c r="K24" s="41">
        <f t="shared" si="2"/>
        <v>0</v>
      </c>
      <c r="L24" s="42">
        <f>Поликлиника!AU24</f>
        <v>0</v>
      </c>
      <c r="M24" s="42">
        <f>Поликлиника!AY24</f>
        <v>0</v>
      </c>
      <c r="N24" s="43">
        <f t="shared" si="3"/>
        <v>0</v>
      </c>
      <c r="O24" s="39">
        <f>Поликлиника!BK24</f>
        <v>0</v>
      </c>
      <c r="P24" s="39">
        <f>Поликлиника!BO24</f>
        <v>0</v>
      </c>
      <c r="Q24" s="41">
        <f t="shared" si="4"/>
        <v>0</v>
      </c>
      <c r="R24" s="44">
        <f>Поликлиника!CA24</f>
        <v>0</v>
      </c>
      <c r="S24" s="44">
        <f>Поликлиника!CE24</f>
        <v>0</v>
      </c>
      <c r="T24" s="45">
        <f t="shared" si="5"/>
        <v>0</v>
      </c>
      <c r="U24" s="46">
        <f>'Круглосуточный стационар'!D24</f>
        <v>106784.99</v>
      </c>
      <c r="V24" s="47">
        <f>'Круглосуточный стационар'!H24</f>
        <v>114035.02</v>
      </c>
      <c r="W24" s="45">
        <f t="shared" si="6"/>
        <v>7250.0299999999988</v>
      </c>
      <c r="X24" s="46">
        <f>'Круглосуточный стационар'!T24</f>
        <v>0</v>
      </c>
      <c r="Y24" s="47">
        <f>'Круглосуточный стационар'!X24</f>
        <v>0</v>
      </c>
      <c r="Z24" s="45">
        <f t="shared" si="7"/>
        <v>0</v>
      </c>
      <c r="AA24" s="48">
        <f>'Дневной стационар'!D24</f>
        <v>0</v>
      </c>
      <c r="AB24" s="39">
        <f>'Дневной стационар'!H24</f>
        <v>0</v>
      </c>
      <c r="AC24" s="41">
        <f t="shared" si="8"/>
        <v>0</v>
      </c>
      <c r="AD24" s="39"/>
      <c r="AE24" s="39"/>
      <c r="AF24" s="45">
        <f t="shared" si="9"/>
        <v>0</v>
      </c>
      <c r="AG24" s="49">
        <f t="shared" si="10"/>
        <v>106784.99</v>
      </c>
      <c r="AH24" s="50">
        <f t="shared" si="11"/>
        <v>114035.02</v>
      </c>
      <c r="AI24" s="33">
        <f t="shared" si="12"/>
        <v>7250.0299999999988</v>
      </c>
      <c r="AJ24" s="50">
        <f>[1]гериатр!$T$15</f>
        <v>1565.8212000000001</v>
      </c>
      <c r="AK24" s="50">
        <f>[3]гериатр!$T$15</f>
        <v>2077.3912</v>
      </c>
      <c r="AL24" s="33">
        <f t="shared" si="13"/>
        <v>511.56999999999994</v>
      </c>
      <c r="AM24" s="50">
        <f>[1]гериатр!$T$14</f>
        <v>105219.1688</v>
      </c>
      <c r="AN24" s="50">
        <f>[3]гериатр!$T$14</f>
        <v>111957.62880000001</v>
      </c>
      <c r="AO24" s="33">
        <f t="shared" si="14"/>
        <v>6738.4600000000064</v>
      </c>
      <c r="AQ24" s="146"/>
      <c r="AR24" s="146"/>
    </row>
    <row r="25" spans="1:44" x14ac:dyDescent="0.25">
      <c r="A25" s="24">
        <f>'Скорая медицинская помощь'!A25</f>
        <v>12</v>
      </c>
      <c r="B25" s="26" t="str">
        <f>'Скорая медицинская помощь'!B25</f>
        <v>ГП № 1</v>
      </c>
      <c r="C25" s="38">
        <f>'Скорая медицинская помощь'!D25</f>
        <v>0</v>
      </c>
      <c r="D25" s="39">
        <f>'Скорая медицинская помощь'!H25</f>
        <v>0</v>
      </c>
      <c r="E25" s="40">
        <f t="shared" si="0"/>
        <v>0</v>
      </c>
      <c r="F25" s="38">
        <f>Поликлиника!D25</f>
        <v>92443.709999999992</v>
      </c>
      <c r="G25" s="39">
        <f>Поликлиника!H25</f>
        <v>92443.709999999992</v>
      </c>
      <c r="H25" s="41">
        <f t="shared" si="1"/>
        <v>0</v>
      </c>
      <c r="I25" s="39">
        <f>Поликлиника!S25</f>
        <v>61752.410000000011</v>
      </c>
      <c r="J25" s="39">
        <f>Поликлиника!AA25</f>
        <v>63174.790000000008</v>
      </c>
      <c r="K25" s="41">
        <f t="shared" si="2"/>
        <v>1422.3799999999974</v>
      </c>
      <c r="L25" s="42">
        <f>Поликлиника!AU25</f>
        <v>56966.600000000006</v>
      </c>
      <c r="M25" s="42">
        <f>Поликлиника!AY25</f>
        <v>56966.600000000006</v>
      </c>
      <c r="N25" s="43">
        <f t="shared" si="3"/>
        <v>0</v>
      </c>
      <c r="O25" s="39">
        <f>Поликлиника!BK25</f>
        <v>78490.429999999993</v>
      </c>
      <c r="P25" s="39">
        <f>Поликлиника!BO25</f>
        <v>78490.429999999993</v>
      </c>
      <c r="Q25" s="41">
        <f t="shared" si="4"/>
        <v>0</v>
      </c>
      <c r="R25" s="44">
        <f>Поликлиника!CA25</f>
        <v>3464.4286400000001</v>
      </c>
      <c r="S25" s="44">
        <f>Поликлиника!CE25</f>
        <v>3464.4286400000001</v>
      </c>
      <c r="T25" s="45">
        <f t="shared" si="5"/>
        <v>0</v>
      </c>
      <c r="U25" s="46">
        <f>'Круглосуточный стационар'!D25</f>
        <v>0</v>
      </c>
      <c r="V25" s="47">
        <f>'Круглосуточный стационар'!H25</f>
        <v>0</v>
      </c>
      <c r="W25" s="45">
        <f t="shared" si="6"/>
        <v>0</v>
      </c>
      <c r="X25" s="46">
        <f>'Круглосуточный стационар'!T25</f>
        <v>0</v>
      </c>
      <c r="Y25" s="47">
        <f>'Круглосуточный стационар'!X25</f>
        <v>0</v>
      </c>
      <c r="Z25" s="45">
        <f t="shared" si="7"/>
        <v>0</v>
      </c>
      <c r="AA25" s="48">
        <f>'Дневной стационар'!D25</f>
        <v>38876.29</v>
      </c>
      <c r="AB25" s="39">
        <f>'Дневной стационар'!H25</f>
        <v>38876.289999999994</v>
      </c>
      <c r="AC25" s="41">
        <f t="shared" si="8"/>
        <v>0</v>
      </c>
      <c r="AD25" s="39"/>
      <c r="AE25" s="39"/>
      <c r="AF25" s="45">
        <f t="shared" si="9"/>
        <v>0</v>
      </c>
      <c r="AG25" s="49">
        <f t="shared" si="10"/>
        <v>328529.44</v>
      </c>
      <c r="AH25" s="50">
        <f t="shared" si="11"/>
        <v>329951.81999999995</v>
      </c>
      <c r="AI25" s="33">
        <f t="shared" si="12"/>
        <v>1422.3799999999464</v>
      </c>
      <c r="AJ25" s="50">
        <f>[1]ГП1!$T$15</f>
        <v>27327.119999999999</v>
      </c>
      <c r="AK25" s="50">
        <f>[3]ГП1!$T$15</f>
        <v>28273.85</v>
      </c>
      <c r="AL25" s="33">
        <f t="shared" si="13"/>
        <v>946.72999999999956</v>
      </c>
      <c r="AM25" s="50">
        <f>[1]ГП1!$T$14</f>
        <v>301202.32</v>
      </c>
      <c r="AN25" s="50">
        <f>[3]ГП1!$T$14</f>
        <v>301677.97000000003</v>
      </c>
      <c r="AO25" s="33">
        <f t="shared" si="14"/>
        <v>475.65000000002328</v>
      </c>
      <c r="AQ25" s="146"/>
      <c r="AR25" s="146"/>
    </row>
    <row r="26" spans="1:44" x14ac:dyDescent="0.25">
      <c r="A26" s="24">
        <f>'Скорая медицинская помощь'!A26</f>
        <v>13</v>
      </c>
      <c r="B26" s="26" t="str">
        <f>'Скорая медицинская помощь'!B26</f>
        <v>ГП № 3</v>
      </c>
      <c r="C26" s="38">
        <f>'Скорая медицинская помощь'!D26</f>
        <v>0</v>
      </c>
      <c r="D26" s="39">
        <f>'Скорая медицинская помощь'!H26</f>
        <v>0</v>
      </c>
      <c r="E26" s="40">
        <f t="shared" si="0"/>
        <v>0</v>
      </c>
      <c r="F26" s="38">
        <f>Поликлиника!D26</f>
        <v>109253.09</v>
      </c>
      <c r="G26" s="39">
        <f>Поликлиника!H26</f>
        <v>109253.09</v>
      </c>
      <c r="H26" s="41">
        <f t="shared" si="1"/>
        <v>0</v>
      </c>
      <c r="I26" s="39">
        <f>Поликлиника!S26</f>
        <v>65423.94</v>
      </c>
      <c r="J26" s="39">
        <f>Поликлиника!AA26</f>
        <v>66782.280000000013</v>
      </c>
      <c r="K26" s="41">
        <f t="shared" si="2"/>
        <v>1358.3400000000111</v>
      </c>
      <c r="L26" s="42">
        <f>Поликлиника!AU26</f>
        <v>19555.150000000001</v>
      </c>
      <c r="M26" s="42">
        <f>Поликлиника!AY26</f>
        <v>22950.41</v>
      </c>
      <c r="N26" s="43">
        <f t="shared" si="3"/>
        <v>3395.2599999999984</v>
      </c>
      <c r="O26" s="39">
        <f>Поликлиника!BK26</f>
        <v>94554.11</v>
      </c>
      <c r="P26" s="39">
        <f>Поликлиника!BO26</f>
        <v>95223.21</v>
      </c>
      <c r="Q26" s="41">
        <f t="shared" si="4"/>
        <v>669.10000000000582</v>
      </c>
      <c r="R26" s="44">
        <f>Поликлиника!CA26</f>
        <v>3243.8</v>
      </c>
      <c r="S26" s="44">
        <f>Поликлиника!CE26</f>
        <v>3912.8999999999996</v>
      </c>
      <c r="T26" s="45">
        <f t="shared" si="5"/>
        <v>669.09999999999945</v>
      </c>
      <c r="U26" s="46">
        <f>'Круглосуточный стационар'!D26</f>
        <v>0</v>
      </c>
      <c r="V26" s="47">
        <f>'Круглосуточный стационар'!H26</f>
        <v>0</v>
      </c>
      <c r="W26" s="45">
        <f t="shared" si="6"/>
        <v>0</v>
      </c>
      <c r="X26" s="46">
        <f>'Круглосуточный стационар'!T26</f>
        <v>0</v>
      </c>
      <c r="Y26" s="47">
        <f>'Круглосуточный стационар'!X26</f>
        <v>0</v>
      </c>
      <c r="Z26" s="45">
        <f t="shared" si="7"/>
        <v>0</v>
      </c>
      <c r="AA26" s="48">
        <f>'Дневной стационар'!D26</f>
        <v>62583.490000000005</v>
      </c>
      <c r="AB26" s="39">
        <f>'Дневной стационар'!H26</f>
        <v>59309.320000000007</v>
      </c>
      <c r="AC26" s="41">
        <f t="shared" si="8"/>
        <v>-3274.1699999999983</v>
      </c>
      <c r="AD26" s="39"/>
      <c r="AE26" s="39"/>
      <c r="AF26" s="45">
        <f t="shared" si="9"/>
        <v>0</v>
      </c>
      <c r="AG26" s="49">
        <f t="shared" si="10"/>
        <v>351369.77999999997</v>
      </c>
      <c r="AH26" s="50">
        <f t="shared" si="11"/>
        <v>353518.31000000006</v>
      </c>
      <c r="AI26" s="33">
        <f t="shared" si="12"/>
        <v>2148.5300000000861</v>
      </c>
      <c r="AJ26" s="50">
        <f>[1]ГП3!$T$15</f>
        <v>20030.359999999997</v>
      </c>
      <c r="AK26" s="50">
        <f>[3]ГП3!$T$15</f>
        <v>14538.119999999999</v>
      </c>
      <c r="AL26" s="33">
        <f t="shared" si="13"/>
        <v>-5492.239999999998</v>
      </c>
      <c r="AM26" s="50">
        <f>[1]ГП3!$T$14</f>
        <v>331339.42</v>
      </c>
      <c r="AN26" s="50">
        <f>[3]ГП3!$T$14</f>
        <v>338980.19000000006</v>
      </c>
      <c r="AO26" s="33">
        <f t="shared" si="14"/>
        <v>7640.7700000000768</v>
      </c>
      <c r="AQ26" s="146"/>
      <c r="AR26" s="146"/>
    </row>
    <row r="27" spans="1:44" x14ac:dyDescent="0.25">
      <c r="A27" s="24">
        <f>'Скорая медицинская помощь'!A27</f>
        <v>14</v>
      </c>
      <c r="B27" s="26" t="str">
        <f>'Скорая медицинская помощь'!B27</f>
        <v>ГДП № 1</v>
      </c>
      <c r="C27" s="38">
        <f>'Скорая медицинская помощь'!D27</f>
        <v>0</v>
      </c>
      <c r="D27" s="39">
        <f>'Скорая медицинская помощь'!H27</f>
        <v>0</v>
      </c>
      <c r="E27" s="40">
        <f t="shared" si="0"/>
        <v>0</v>
      </c>
      <c r="F27" s="38">
        <f>Поликлиника!D27</f>
        <v>193887.59000000003</v>
      </c>
      <c r="G27" s="39">
        <f>Поликлиника!H27</f>
        <v>193887.59000000003</v>
      </c>
      <c r="H27" s="41">
        <f t="shared" si="1"/>
        <v>0</v>
      </c>
      <c r="I27" s="39">
        <f>Поликлиника!S27</f>
        <v>152601.99999999997</v>
      </c>
      <c r="J27" s="39">
        <f>Поликлиника!AA27</f>
        <v>152601.99999999997</v>
      </c>
      <c r="K27" s="41">
        <f t="shared" si="2"/>
        <v>0</v>
      </c>
      <c r="L27" s="42">
        <f>Поликлиника!AU27</f>
        <v>109520.26000000001</v>
      </c>
      <c r="M27" s="42">
        <f>Поликлиника!AY27</f>
        <v>116781.04</v>
      </c>
      <c r="N27" s="43">
        <f t="shared" si="3"/>
        <v>7260.7799999999843</v>
      </c>
      <c r="O27" s="39">
        <f>Поликлиника!BK27</f>
        <v>141116.96</v>
      </c>
      <c r="P27" s="39">
        <f>Поликлиника!BO27</f>
        <v>140561.29999999999</v>
      </c>
      <c r="Q27" s="41">
        <f t="shared" si="4"/>
        <v>-555.66000000000349</v>
      </c>
      <c r="R27" s="44">
        <f>Поликлиника!CA27</f>
        <v>4623.5654000000004</v>
      </c>
      <c r="S27" s="44">
        <f>Поликлиника!CE27</f>
        <v>4067.9134000000004</v>
      </c>
      <c r="T27" s="45">
        <f t="shared" si="5"/>
        <v>-555.65200000000004</v>
      </c>
      <c r="U27" s="46">
        <f>'Круглосуточный стационар'!D27</f>
        <v>0</v>
      </c>
      <c r="V27" s="47">
        <f>'Круглосуточный стационар'!H27</f>
        <v>0</v>
      </c>
      <c r="W27" s="45">
        <f t="shared" si="6"/>
        <v>0</v>
      </c>
      <c r="X27" s="46">
        <f>'Круглосуточный стационар'!T27</f>
        <v>0</v>
      </c>
      <c r="Y27" s="47">
        <f>'Круглосуточный стационар'!X27</f>
        <v>0</v>
      </c>
      <c r="Z27" s="45">
        <f t="shared" si="7"/>
        <v>0</v>
      </c>
      <c r="AA27" s="48">
        <f>'Дневной стационар'!D27</f>
        <v>42839.289999999994</v>
      </c>
      <c r="AB27" s="39">
        <f>'Дневной стационар'!H27</f>
        <v>40560.559999999998</v>
      </c>
      <c r="AC27" s="41">
        <f t="shared" si="8"/>
        <v>-2278.7299999999959</v>
      </c>
      <c r="AD27" s="39"/>
      <c r="AE27" s="39"/>
      <c r="AF27" s="45">
        <f t="shared" si="9"/>
        <v>0</v>
      </c>
      <c r="AG27" s="49">
        <f t="shared" si="10"/>
        <v>639966.1</v>
      </c>
      <c r="AH27" s="50">
        <f t="shared" si="11"/>
        <v>644392.49</v>
      </c>
      <c r="AI27" s="33">
        <f t="shared" si="12"/>
        <v>4426.390000000014</v>
      </c>
      <c r="AJ27" s="50">
        <f>[1]ДП1!$T$15</f>
        <v>47411.28</v>
      </c>
      <c r="AK27" s="50">
        <f>[3]ДП1!$T$15</f>
        <v>24481.020000000004</v>
      </c>
      <c r="AL27" s="33">
        <f t="shared" si="13"/>
        <v>-22930.259999999995</v>
      </c>
      <c r="AM27" s="50">
        <f>[1]ДП1!$T$14</f>
        <v>592554.82000000007</v>
      </c>
      <c r="AN27" s="50">
        <f>[3]ДП1!$T$14</f>
        <v>619911.47</v>
      </c>
      <c r="AO27" s="33">
        <f t="shared" si="14"/>
        <v>27356.649999999907</v>
      </c>
      <c r="AQ27" s="146"/>
      <c r="AR27" s="146"/>
    </row>
    <row r="28" spans="1:44" x14ac:dyDescent="0.25">
      <c r="A28" s="24">
        <f>'Скорая медицинская помощь'!A28</f>
        <v>15</v>
      </c>
      <c r="B28" s="26" t="str">
        <f>'Скорая медицинская помощь'!B28</f>
        <v>ГДП № 2</v>
      </c>
      <c r="C28" s="38">
        <f>'Скорая медицинская помощь'!D28</f>
        <v>0</v>
      </c>
      <c r="D28" s="39">
        <f>'Скорая медицинская помощь'!H28</f>
        <v>0</v>
      </c>
      <c r="E28" s="40">
        <f t="shared" si="0"/>
        <v>0</v>
      </c>
      <c r="F28" s="38">
        <f>Поликлиника!D28</f>
        <v>51800.520000000004</v>
      </c>
      <c r="G28" s="39">
        <f>Поликлиника!H28</f>
        <v>51800.520000000004</v>
      </c>
      <c r="H28" s="41">
        <f t="shared" si="1"/>
        <v>0</v>
      </c>
      <c r="I28" s="39">
        <f>Поликлиника!S28</f>
        <v>63118.130000000005</v>
      </c>
      <c r="J28" s="39">
        <f>Поликлиника!AA28</f>
        <v>63118.130000000005</v>
      </c>
      <c r="K28" s="41">
        <f t="shared" si="2"/>
        <v>0</v>
      </c>
      <c r="L28" s="42">
        <f>Поликлиника!AU28</f>
        <v>22816.73</v>
      </c>
      <c r="M28" s="42">
        <f>Поликлиника!AY28</f>
        <v>27094.879999999997</v>
      </c>
      <c r="N28" s="43">
        <f t="shared" si="3"/>
        <v>4278.1499999999978</v>
      </c>
      <c r="O28" s="39">
        <f>Поликлиника!BK28</f>
        <v>40842.6</v>
      </c>
      <c r="P28" s="39">
        <f>Поликлиника!BO28</f>
        <v>41192.67</v>
      </c>
      <c r="Q28" s="41">
        <f t="shared" si="4"/>
        <v>350.06999999999971</v>
      </c>
      <c r="R28" s="44">
        <f>Поликлиника!CA28</f>
        <v>1442.1389999999999</v>
      </c>
      <c r="S28" s="44">
        <f>Поликлиника!CE28</f>
        <v>1792.21</v>
      </c>
      <c r="T28" s="45">
        <f t="shared" si="5"/>
        <v>350.07100000000014</v>
      </c>
      <c r="U28" s="46">
        <f>'Круглосуточный стационар'!D28</f>
        <v>0</v>
      </c>
      <c r="V28" s="47">
        <f>'Круглосуточный стационар'!H28</f>
        <v>0</v>
      </c>
      <c r="W28" s="45">
        <f t="shared" si="6"/>
        <v>0</v>
      </c>
      <c r="X28" s="46">
        <f>'Круглосуточный стационар'!T28</f>
        <v>0</v>
      </c>
      <c r="Y28" s="47">
        <f>'Круглосуточный стационар'!X28</f>
        <v>0</v>
      </c>
      <c r="Z28" s="45">
        <f t="shared" si="7"/>
        <v>0</v>
      </c>
      <c r="AA28" s="48">
        <f>'Дневной стационар'!D28</f>
        <v>11943.69</v>
      </c>
      <c r="AB28" s="39">
        <f>'Дневной стационар'!H28</f>
        <v>8060.6900000000005</v>
      </c>
      <c r="AC28" s="41">
        <f t="shared" si="8"/>
        <v>-3883</v>
      </c>
      <c r="AD28" s="39"/>
      <c r="AE28" s="39"/>
      <c r="AF28" s="45">
        <f t="shared" si="9"/>
        <v>0</v>
      </c>
      <c r="AG28" s="49">
        <f t="shared" si="10"/>
        <v>190521.67</v>
      </c>
      <c r="AH28" s="50">
        <f t="shared" si="11"/>
        <v>191266.89</v>
      </c>
      <c r="AI28" s="33">
        <f t="shared" si="12"/>
        <v>745.22000000000116</v>
      </c>
      <c r="AJ28" s="50">
        <f>[1]ДП2!$T$15</f>
        <v>8723.35</v>
      </c>
      <c r="AK28" s="50">
        <f>[3]ДП2!$T$15</f>
        <v>9348.99</v>
      </c>
      <c r="AL28" s="33">
        <f t="shared" si="13"/>
        <v>625.63999999999942</v>
      </c>
      <c r="AM28" s="50">
        <f>[1]ДП2!$T$14</f>
        <v>181798.32</v>
      </c>
      <c r="AN28" s="50">
        <f>[3]ДП2!$T$14</f>
        <v>181917.90000000002</v>
      </c>
      <c r="AO28" s="33">
        <f t="shared" si="14"/>
        <v>119.5800000000163</v>
      </c>
      <c r="AQ28" s="146"/>
      <c r="AR28" s="146"/>
    </row>
    <row r="29" spans="1:44" x14ac:dyDescent="0.25">
      <c r="A29" s="24">
        <f>'Скорая медицинская помощь'!A29</f>
        <v>16</v>
      </c>
      <c r="B29" s="26" t="str">
        <f>'Скорая медицинская помощь'!B29</f>
        <v>Гор. стоматология</v>
      </c>
      <c r="C29" s="38">
        <f>'Скорая медицинская помощь'!D29</f>
        <v>0</v>
      </c>
      <c r="D29" s="39">
        <f>'Скорая медицинская помощь'!H29</f>
        <v>0</v>
      </c>
      <c r="E29" s="40">
        <f t="shared" si="0"/>
        <v>0</v>
      </c>
      <c r="F29" s="38">
        <f>Поликлиника!D29</f>
        <v>0</v>
      </c>
      <c r="G29" s="39">
        <f>Поликлиника!H29</f>
        <v>0</v>
      </c>
      <c r="H29" s="41">
        <f t="shared" si="1"/>
        <v>0</v>
      </c>
      <c r="I29" s="39">
        <f>Поликлиника!S29</f>
        <v>545.78</v>
      </c>
      <c r="J29" s="39">
        <f>Поликлиника!AA29</f>
        <v>545.78</v>
      </c>
      <c r="K29" s="41">
        <f t="shared" si="2"/>
        <v>0</v>
      </c>
      <c r="L29" s="42">
        <f>Поликлиника!AU29</f>
        <v>18825.34</v>
      </c>
      <c r="M29" s="42">
        <f>Поликлиника!AY29</f>
        <v>14845.69</v>
      </c>
      <c r="N29" s="43">
        <f t="shared" si="3"/>
        <v>-3979.6499999999996</v>
      </c>
      <c r="O29" s="39">
        <f>Поликлиника!BK29</f>
        <v>75000</v>
      </c>
      <c r="P29" s="39">
        <f>Поликлиника!BO29</f>
        <v>75000</v>
      </c>
      <c r="Q29" s="41">
        <f t="shared" si="4"/>
        <v>0</v>
      </c>
      <c r="R29" s="44">
        <f>Поликлиника!CA29</f>
        <v>0</v>
      </c>
      <c r="S29" s="44">
        <f>Поликлиника!CE29</f>
        <v>0</v>
      </c>
      <c r="T29" s="45">
        <f t="shared" si="5"/>
        <v>0</v>
      </c>
      <c r="U29" s="46">
        <f>'Круглосуточный стационар'!D29</f>
        <v>0</v>
      </c>
      <c r="V29" s="47">
        <f>'Круглосуточный стационар'!H29</f>
        <v>0</v>
      </c>
      <c r="W29" s="45">
        <f t="shared" si="6"/>
        <v>0</v>
      </c>
      <c r="X29" s="46">
        <f>'Круглосуточный стационар'!T29</f>
        <v>0</v>
      </c>
      <c r="Y29" s="47">
        <f>'Круглосуточный стационар'!X29</f>
        <v>0</v>
      </c>
      <c r="Z29" s="45">
        <f t="shared" si="7"/>
        <v>0</v>
      </c>
      <c r="AA29" s="48">
        <f>'Дневной стационар'!D29</f>
        <v>0</v>
      </c>
      <c r="AB29" s="39">
        <f>'Дневной стационар'!H29</f>
        <v>0</v>
      </c>
      <c r="AC29" s="41">
        <f t="shared" si="8"/>
        <v>0</v>
      </c>
      <c r="AD29" s="39"/>
      <c r="AE29" s="39"/>
      <c r="AF29" s="45">
        <f t="shared" si="9"/>
        <v>0</v>
      </c>
      <c r="AG29" s="49">
        <f t="shared" si="10"/>
        <v>94371.12</v>
      </c>
      <c r="AH29" s="50">
        <f t="shared" si="11"/>
        <v>90391.47</v>
      </c>
      <c r="AI29" s="33">
        <f t="shared" si="12"/>
        <v>-3979.6499999999942</v>
      </c>
      <c r="AJ29" s="50">
        <f>[1]Горстом!$T$15</f>
        <v>0</v>
      </c>
      <c r="AK29" s="50">
        <f>[3]Горстом!$T$15</f>
        <v>0</v>
      </c>
      <c r="AL29" s="33">
        <f t="shared" si="13"/>
        <v>0</v>
      </c>
      <c r="AM29" s="50">
        <f>[1]Горстом!$T$14</f>
        <v>94371.12</v>
      </c>
      <c r="AN29" s="50">
        <f>[3]Горстом!$T$14</f>
        <v>90391.47</v>
      </c>
      <c r="AO29" s="33">
        <f t="shared" si="14"/>
        <v>-3979.6499999999942</v>
      </c>
      <c r="AQ29" s="146"/>
      <c r="AR29" s="146"/>
    </row>
    <row r="30" spans="1:44" x14ac:dyDescent="0.25">
      <c r="A30" s="24">
        <f>'Скорая медицинская помощь'!A30</f>
        <v>17</v>
      </c>
      <c r="B30" s="26" t="str">
        <f>'Скорая медицинская помощь'!B30</f>
        <v>Детск. стоматолог.</v>
      </c>
      <c r="C30" s="38">
        <f>'Скорая медицинская помощь'!D30</f>
        <v>0</v>
      </c>
      <c r="D30" s="39">
        <f>'Скорая медицинская помощь'!H30</f>
        <v>0</v>
      </c>
      <c r="E30" s="40">
        <f t="shared" si="0"/>
        <v>0</v>
      </c>
      <c r="F30" s="38">
        <f>Поликлиника!D30</f>
        <v>0</v>
      </c>
      <c r="G30" s="39">
        <f>Поликлиника!H30</f>
        <v>0</v>
      </c>
      <c r="H30" s="41">
        <f t="shared" si="1"/>
        <v>0</v>
      </c>
      <c r="I30" s="39">
        <f>Поликлиника!S30</f>
        <v>181.93</v>
      </c>
      <c r="J30" s="39">
        <f>Поликлиника!AA30</f>
        <v>181.93</v>
      </c>
      <c r="K30" s="41">
        <f t="shared" si="2"/>
        <v>0</v>
      </c>
      <c r="L30" s="42">
        <f>Поликлиника!AU30</f>
        <v>0</v>
      </c>
      <c r="M30" s="42">
        <f>Поликлиника!AY30</f>
        <v>79.489999999999995</v>
      </c>
      <c r="N30" s="43">
        <f t="shared" si="3"/>
        <v>79.489999999999995</v>
      </c>
      <c r="O30" s="39">
        <f>Поликлиника!BK30</f>
        <v>69807.48</v>
      </c>
      <c r="P30" s="39">
        <f>Поликлиника!BO30</f>
        <v>69807.48</v>
      </c>
      <c r="Q30" s="41">
        <f t="shared" si="4"/>
        <v>0</v>
      </c>
      <c r="R30" s="44">
        <f>Поликлиника!CA30</f>
        <v>0</v>
      </c>
      <c r="S30" s="44">
        <f>Поликлиника!CE30</f>
        <v>0</v>
      </c>
      <c r="T30" s="45">
        <f t="shared" si="5"/>
        <v>0</v>
      </c>
      <c r="U30" s="46">
        <f>'Круглосуточный стационар'!D30</f>
        <v>0</v>
      </c>
      <c r="V30" s="47">
        <f>'Круглосуточный стационар'!H30</f>
        <v>0</v>
      </c>
      <c r="W30" s="45">
        <f t="shared" si="6"/>
        <v>0</v>
      </c>
      <c r="X30" s="46">
        <f>'Круглосуточный стационар'!T30</f>
        <v>0</v>
      </c>
      <c r="Y30" s="47">
        <f>'Круглосуточный стационар'!X30</f>
        <v>0</v>
      </c>
      <c r="Z30" s="45">
        <f t="shared" si="7"/>
        <v>0</v>
      </c>
      <c r="AA30" s="48">
        <f>'Дневной стационар'!D30</f>
        <v>0</v>
      </c>
      <c r="AB30" s="39">
        <f>'Дневной стационар'!H30</f>
        <v>0</v>
      </c>
      <c r="AC30" s="41">
        <f t="shared" si="8"/>
        <v>0</v>
      </c>
      <c r="AD30" s="39"/>
      <c r="AE30" s="39"/>
      <c r="AF30" s="45">
        <f t="shared" si="9"/>
        <v>0</v>
      </c>
      <c r="AG30" s="49">
        <f t="shared" si="10"/>
        <v>69989.409999999989</v>
      </c>
      <c r="AH30" s="50">
        <f t="shared" si="11"/>
        <v>70068.899999999994</v>
      </c>
      <c r="AI30" s="33">
        <f t="shared" si="12"/>
        <v>79.490000000005239</v>
      </c>
      <c r="AJ30" s="50">
        <f>[1]Детстом!$T$15</f>
        <v>0</v>
      </c>
      <c r="AK30" s="50">
        <f>[3]Детстом!$T$15</f>
        <v>0</v>
      </c>
      <c r="AL30" s="33">
        <f t="shared" si="13"/>
        <v>0</v>
      </c>
      <c r="AM30" s="50">
        <f>[1]Детстом!$T$14</f>
        <v>69989.409999999989</v>
      </c>
      <c r="AN30" s="50">
        <f>[3]Детстом!$T$14</f>
        <v>70068.899999999994</v>
      </c>
      <c r="AO30" s="33">
        <f t="shared" si="14"/>
        <v>79.490000000005239</v>
      </c>
      <c r="AQ30" s="146"/>
      <c r="AR30" s="146"/>
    </row>
    <row r="31" spans="1:44" hidden="1" x14ac:dyDescent="0.25">
      <c r="A31" s="24">
        <f>'Скорая медицинская помощь'!A31</f>
        <v>18</v>
      </c>
      <c r="B31" s="26">
        <f>'Скорая медицинская помощь'!B31</f>
        <v>0</v>
      </c>
      <c r="C31" s="38">
        <f>'Скорая медицинская помощь'!D31</f>
        <v>0</v>
      </c>
      <c r="D31" s="39">
        <f>'Скорая медицинская помощь'!H31</f>
        <v>0</v>
      </c>
      <c r="E31" s="40">
        <f t="shared" si="0"/>
        <v>0</v>
      </c>
      <c r="F31" s="38">
        <f>Поликлиника!D31</f>
        <v>0</v>
      </c>
      <c r="G31" s="39">
        <f>Поликлиника!H31</f>
        <v>0</v>
      </c>
      <c r="H31" s="41">
        <f t="shared" si="1"/>
        <v>0</v>
      </c>
      <c r="I31" s="39">
        <f>Поликлиника!S31</f>
        <v>0</v>
      </c>
      <c r="J31" s="39">
        <f>Поликлиника!AA31</f>
        <v>0</v>
      </c>
      <c r="K31" s="41">
        <f t="shared" si="2"/>
        <v>0</v>
      </c>
      <c r="L31" s="42">
        <f>Поликлиника!AU31</f>
        <v>0</v>
      </c>
      <c r="M31" s="42">
        <f>Поликлиника!AY31</f>
        <v>0</v>
      </c>
      <c r="N31" s="43">
        <f t="shared" si="3"/>
        <v>0</v>
      </c>
      <c r="O31" s="39">
        <f>Поликлиника!BK31</f>
        <v>0</v>
      </c>
      <c r="P31" s="39">
        <f>Поликлиника!BO31</f>
        <v>0</v>
      </c>
      <c r="Q31" s="41">
        <f t="shared" si="4"/>
        <v>0</v>
      </c>
      <c r="R31" s="44">
        <f>Поликлиника!CA31</f>
        <v>0</v>
      </c>
      <c r="S31" s="44">
        <f>Поликлиника!CE31</f>
        <v>0</v>
      </c>
      <c r="T31" s="45">
        <f t="shared" si="5"/>
        <v>0</v>
      </c>
      <c r="U31" s="46">
        <f>'Круглосуточный стационар'!D31</f>
        <v>0</v>
      </c>
      <c r="V31" s="47">
        <f>'Круглосуточный стационар'!H31</f>
        <v>0</v>
      </c>
      <c r="W31" s="45">
        <f t="shared" si="6"/>
        <v>0</v>
      </c>
      <c r="X31" s="46">
        <f>'Круглосуточный стационар'!T31</f>
        <v>0</v>
      </c>
      <c r="Y31" s="47">
        <f>'Круглосуточный стационар'!X31</f>
        <v>0</v>
      </c>
      <c r="Z31" s="45">
        <f t="shared" si="7"/>
        <v>0</v>
      </c>
      <c r="AA31" s="48">
        <f>'Дневной стационар'!D31</f>
        <v>0</v>
      </c>
      <c r="AB31" s="39">
        <f>'Дневной стационар'!H31</f>
        <v>0</v>
      </c>
      <c r="AC31" s="41">
        <f t="shared" si="8"/>
        <v>0</v>
      </c>
      <c r="AD31" s="39"/>
      <c r="AE31" s="39"/>
      <c r="AF31" s="45">
        <f t="shared" si="9"/>
        <v>0</v>
      </c>
      <c r="AG31" s="49">
        <f t="shared" si="10"/>
        <v>0</v>
      </c>
      <c r="AH31" s="50">
        <f t="shared" si="11"/>
        <v>0</v>
      </c>
      <c r="AI31" s="33">
        <f t="shared" si="12"/>
        <v>0</v>
      </c>
      <c r="AJ31" s="50"/>
      <c r="AK31" s="50"/>
      <c r="AL31" s="33"/>
      <c r="AM31" s="50"/>
      <c r="AN31" s="50"/>
      <c r="AO31" s="33"/>
      <c r="AQ31" s="146"/>
      <c r="AR31" s="146"/>
    </row>
    <row r="32" spans="1:44" x14ac:dyDescent="0.25">
      <c r="A32" s="24">
        <f>'Скорая медицинская помощь'!A32</f>
        <v>18</v>
      </c>
      <c r="B32" s="26" t="str">
        <f>'Скорая медицинская помощь'!B32</f>
        <v>ГССМП</v>
      </c>
      <c r="C32" s="38">
        <f>'Скорая медицинская помощь'!D32</f>
        <v>445369.02999999997</v>
      </c>
      <c r="D32" s="39">
        <f>'Скорая медицинская помощь'!H32</f>
        <v>445369.02999999997</v>
      </c>
      <c r="E32" s="40">
        <f t="shared" si="0"/>
        <v>0</v>
      </c>
      <c r="F32" s="38">
        <f>Поликлиника!D32</f>
        <v>0</v>
      </c>
      <c r="G32" s="39">
        <f>Поликлиника!H32</f>
        <v>0</v>
      </c>
      <c r="H32" s="41">
        <f t="shared" si="1"/>
        <v>0</v>
      </c>
      <c r="I32" s="39">
        <f>Поликлиника!S32</f>
        <v>0</v>
      </c>
      <c r="J32" s="39">
        <f>Поликлиника!AA32</f>
        <v>0</v>
      </c>
      <c r="K32" s="41">
        <f t="shared" si="2"/>
        <v>0</v>
      </c>
      <c r="L32" s="42">
        <f>Поликлиника!AU32</f>
        <v>2017.27</v>
      </c>
      <c r="M32" s="42">
        <f>Поликлиника!AY32</f>
        <v>424.69000000000005</v>
      </c>
      <c r="N32" s="43">
        <f t="shared" si="3"/>
        <v>-1592.58</v>
      </c>
      <c r="O32" s="39">
        <f>Поликлиника!BK32</f>
        <v>0</v>
      </c>
      <c r="P32" s="39">
        <f>Поликлиника!BO32</f>
        <v>0</v>
      </c>
      <c r="Q32" s="41">
        <f t="shared" si="4"/>
        <v>0</v>
      </c>
      <c r="R32" s="44">
        <f>Поликлиника!CA32</f>
        <v>0</v>
      </c>
      <c r="S32" s="44">
        <f>Поликлиника!CE32</f>
        <v>0</v>
      </c>
      <c r="T32" s="45">
        <f t="shared" si="5"/>
        <v>0</v>
      </c>
      <c r="U32" s="46">
        <f>'Круглосуточный стационар'!D32</f>
        <v>0</v>
      </c>
      <c r="V32" s="47">
        <f>'Круглосуточный стационар'!H32</f>
        <v>0</v>
      </c>
      <c r="W32" s="45">
        <f t="shared" si="6"/>
        <v>0</v>
      </c>
      <c r="X32" s="46">
        <f>'Круглосуточный стационар'!T32</f>
        <v>0</v>
      </c>
      <c r="Y32" s="47">
        <f>'Круглосуточный стационар'!X32</f>
        <v>0</v>
      </c>
      <c r="Z32" s="45">
        <f t="shared" si="7"/>
        <v>0</v>
      </c>
      <c r="AA32" s="48">
        <f>'Дневной стационар'!D32</f>
        <v>0</v>
      </c>
      <c r="AB32" s="39">
        <f>'Дневной стационар'!H32</f>
        <v>0</v>
      </c>
      <c r="AC32" s="41">
        <f t="shared" si="8"/>
        <v>0</v>
      </c>
      <c r="AD32" s="39"/>
      <c r="AE32" s="39"/>
      <c r="AF32" s="45">
        <f t="shared" si="9"/>
        <v>0</v>
      </c>
      <c r="AG32" s="49">
        <f t="shared" si="10"/>
        <v>447386.3</v>
      </c>
      <c r="AH32" s="50">
        <f t="shared" si="11"/>
        <v>445793.72</v>
      </c>
      <c r="AI32" s="33">
        <f t="shared" si="12"/>
        <v>-1592.5800000000163</v>
      </c>
      <c r="AJ32" s="50">
        <f>[1]СППК!$T$15</f>
        <v>0</v>
      </c>
      <c r="AK32" s="50">
        <f>[3]СППК!$T$15</f>
        <v>0</v>
      </c>
      <c r="AL32" s="33">
        <f t="shared" si="13"/>
        <v>0</v>
      </c>
      <c r="AM32" s="50">
        <f>[1]СППК!$T$14</f>
        <v>447386.3</v>
      </c>
      <c r="AN32" s="50">
        <f>[3]СППК!$T$14</f>
        <v>445793.72</v>
      </c>
      <c r="AO32" s="33">
        <f t="shared" si="14"/>
        <v>-1592.5800000000163</v>
      </c>
      <c r="AQ32" s="146"/>
      <c r="AR32" s="146"/>
    </row>
    <row r="33" spans="1:44" x14ac:dyDescent="0.25">
      <c r="A33" s="24">
        <f>'Скорая медицинская помощь'!A33</f>
        <v>19</v>
      </c>
      <c r="B33" s="26" t="str">
        <f>'Скорая медицинская помощь'!B33</f>
        <v>Елизов. ССМП</v>
      </c>
      <c r="C33" s="38">
        <f>'Скорая медицинская помощь'!D33</f>
        <v>151841.42000000001</v>
      </c>
      <c r="D33" s="39">
        <f>'Скорая медицинская помощь'!H33</f>
        <v>151841.42000000001</v>
      </c>
      <c r="E33" s="40">
        <f t="shared" si="0"/>
        <v>0</v>
      </c>
      <c r="F33" s="38">
        <f>Поликлиника!D33</f>
        <v>0</v>
      </c>
      <c r="G33" s="39">
        <f>Поликлиника!H33</f>
        <v>0</v>
      </c>
      <c r="H33" s="41">
        <f t="shared" si="1"/>
        <v>0</v>
      </c>
      <c r="I33" s="39">
        <f>Поликлиника!S33</f>
        <v>0</v>
      </c>
      <c r="J33" s="39">
        <f>Поликлиника!AA33</f>
        <v>0</v>
      </c>
      <c r="K33" s="41">
        <f t="shared" si="2"/>
        <v>0</v>
      </c>
      <c r="L33" s="42">
        <f>Поликлиника!AU33</f>
        <v>11938.949999999999</v>
      </c>
      <c r="M33" s="42">
        <f>Поликлиника!AY33</f>
        <v>7185.2500000000009</v>
      </c>
      <c r="N33" s="43">
        <f t="shared" si="3"/>
        <v>-4753.699999999998</v>
      </c>
      <c r="O33" s="39">
        <f>Поликлиника!BK33</f>
        <v>0</v>
      </c>
      <c r="P33" s="39">
        <f>Поликлиника!BO33</f>
        <v>0</v>
      </c>
      <c r="Q33" s="41">
        <f t="shared" si="4"/>
        <v>0</v>
      </c>
      <c r="R33" s="44">
        <f>Поликлиника!CA33</f>
        <v>0</v>
      </c>
      <c r="S33" s="44">
        <f>Поликлиника!CE33</f>
        <v>0</v>
      </c>
      <c r="T33" s="45">
        <f t="shared" si="5"/>
        <v>0</v>
      </c>
      <c r="U33" s="46">
        <f>'Круглосуточный стационар'!D33</f>
        <v>0</v>
      </c>
      <c r="V33" s="47">
        <f>'Круглосуточный стационар'!H33</f>
        <v>0</v>
      </c>
      <c r="W33" s="45">
        <f t="shared" si="6"/>
        <v>0</v>
      </c>
      <c r="X33" s="46">
        <f>'Круглосуточный стационар'!T33</f>
        <v>0</v>
      </c>
      <c r="Y33" s="47">
        <f>'Круглосуточный стационар'!X33</f>
        <v>0</v>
      </c>
      <c r="Z33" s="45">
        <f t="shared" si="7"/>
        <v>0</v>
      </c>
      <c r="AA33" s="48">
        <f>'Дневной стационар'!D33</f>
        <v>0</v>
      </c>
      <c r="AB33" s="39">
        <f>'Дневной стационар'!H33</f>
        <v>0</v>
      </c>
      <c r="AC33" s="41">
        <f t="shared" si="8"/>
        <v>0</v>
      </c>
      <c r="AD33" s="39"/>
      <c r="AE33" s="39"/>
      <c r="AF33" s="45">
        <f t="shared" si="9"/>
        <v>0</v>
      </c>
      <c r="AG33" s="49">
        <f t="shared" si="10"/>
        <v>163780.37000000002</v>
      </c>
      <c r="AH33" s="50">
        <f t="shared" si="11"/>
        <v>159026.67000000001</v>
      </c>
      <c r="AI33" s="33">
        <f t="shared" si="12"/>
        <v>-4753.7000000000116</v>
      </c>
      <c r="AJ33" s="50">
        <f>[1]СПЕлиз!$T$15</f>
        <v>0</v>
      </c>
      <c r="AK33" s="50">
        <f>[3]СПЕлиз!$T$15</f>
        <v>0</v>
      </c>
      <c r="AL33" s="33">
        <f t="shared" si="13"/>
        <v>0</v>
      </c>
      <c r="AM33" s="50">
        <f>[1]СПЕлиз!$T$14</f>
        <v>163780.37000000002</v>
      </c>
      <c r="AN33" s="50">
        <f>[3]СПЕлиз!$T$14</f>
        <v>159026.67000000001</v>
      </c>
      <c r="AO33" s="33">
        <f t="shared" si="14"/>
        <v>-4753.7000000000116</v>
      </c>
      <c r="AQ33" s="146"/>
      <c r="AR33" s="146"/>
    </row>
    <row r="34" spans="1:44" x14ac:dyDescent="0.25">
      <c r="A34" s="24">
        <f>'Скорая медицинская помощь'!A34</f>
        <v>20</v>
      </c>
      <c r="B34" s="26" t="str">
        <f>'Скорая медицинская помощь'!B34</f>
        <v>ЕРБ</v>
      </c>
      <c r="C34" s="38">
        <f>'Скорая медицинская помощь'!D34</f>
        <v>0</v>
      </c>
      <c r="D34" s="39">
        <f>'Скорая медицинская помощь'!H34</f>
        <v>0</v>
      </c>
      <c r="E34" s="40">
        <f t="shared" si="0"/>
        <v>0</v>
      </c>
      <c r="F34" s="38">
        <f>Поликлиника!D34</f>
        <v>186103.06999999998</v>
      </c>
      <c r="G34" s="39">
        <f>Поликлиника!H34</f>
        <v>186103.07</v>
      </c>
      <c r="H34" s="41">
        <f t="shared" si="1"/>
        <v>0</v>
      </c>
      <c r="I34" s="39">
        <f>Поликлиника!S34</f>
        <v>131522.53999999998</v>
      </c>
      <c r="J34" s="39">
        <f>Поликлиника!AA34</f>
        <v>130499.49</v>
      </c>
      <c r="K34" s="41">
        <f t="shared" si="2"/>
        <v>-1023.0499999999738</v>
      </c>
      <c r="L34" s="42">
        <f>Поликлиника!AU34</f>
        <v>27178.85</v>
      </c>
      <c r="M34" s="42">
        <f>Поликлиника!AY34</f>
        <v>25570.85</v>
      </c>
      <c r="N34" s="43">
        <f t="shared" si="3"/>
        <v>-1608</v>
      </c>
      <c r="O34" s="39">
        <f>Поликлиника!BK34</f>
        <v>405134.83</v>
      </c>
      <c r="P34" s="39">
        <f>Поликлиника!BO34</f>
        <v>415250.22</v>
      </c>
      <c r="Q34" s="41">
        <f t="shared" si="4"/>
        <v>10115.389999999956</v>
      </c>
      <c r="R34" s="44">
        <f>Поликлиника!CA34</f>
        <v>19431.316139999999</v>
      </c>
      <c r="S34" s="44">
        <f>Поликлиника!CE34</f>
        <v>21639.792819999999</v>
      </c>
      <c r="T34" s="45">
        <f t="shared" si="5"/>
        <v>2208.4766799999998</v>
      </c>
      <c r="U34" s="46">
        <f>'Круглосуточный стационар'!D34</f>
        <v>591485.54</v>
      </c>
      <c r="V34" s="47">
        <f>'Круглосуточный стационар'!H34</f>
        <v>591485.54</v>
      </c>
      <c r="W34" s="45">
        <f t="shared" si="6"/>
        <v>0</v>
      </c>
      <c r="X34" s="46">
        <f>'Круглосуточный стационар'!T34</f>
        <v>0</v>
      </c>
      <c r="Y34" s="47">
        <f>'Круглосуточный стационар'!X34</f>
        <v>0</v>
      </c>
      <c r="Z34" s="45">
        <f t="shared" si="7"/>
        <v>0</v>
      </c>
      <c r="AA34" s="48">
        <f>'Дневной стационар'!D34</f>
        <v>65266.439999999988</v>
      </c>
      <c r="AB34" s="39">
        <f>'Дневной стационар'!H34</f>
        <v>58977.529999999984</v>
      </c>
      <c r="AC34" s="41">
        <f t="shared" si="8"/>
        <v>-6288.9100000000035</v>
      </c>
      <c r="AD34" s="39"/>
      <c r="AE34" s="39"/>
      <c r="AF34" s="45">
        <f t="shared" si="9"/>
        <v>0</v>
      </c>
      <c r="AG34" s="49">
        <f t="shared" si="10"/>
        <v>1406691.27</v>
      </c>
      <c r="AH34" s="50">
        <f t="shared" si="11"/>
        <v>1407886.7000000002</v>
      </c>
      <c r="AI34" s="33">
        <f t="shared" si="12"/>
        <v>1195.4300000001676</v>
      </c>
      <c r="AJ34" s="50">
        <f>[1]ЕРБ!$T$15</f>
        <v>61923.280000000006</v>
      </c>
      <c r="AK34" s="50">
        <f>[3]ЕРБ!$T$15</f>
        <v>62040.450000000004</v>
      </c>
      <c r="AL34" s="33">
        <f t="shared" si="13"/>
        <v>117.16999999999825</v>
      </c>
      <c r="AM34" s="50">
        <f>[1]ЕРБ!$T$14</f>
        <v>1344767.99</v>
      </c>
      <c r="AN34" s="50">
        <f>[3]ЕРБ!$T$14</f>
        <v>1345846.25</v>
      </c>
      <c r="AO34" s="33">
        <f t="shared" si="14"/>
        <v>1078.2600000000093</v>
      </c>
      <c r="AQ34" s="146"/>
      <c r="AR34" s="146"/>
    </row>
    <row r="35" spans="1:44" x14ac:dyDescent="0.25">
      <c r="A35" s="24">
        <f>'Скорая медицинская помощь'!A35</f>
        <v>21</v>
      </c>
      <c r="B35" s="26" t="str">
        <f>'Скорая медицинская помощь'!B35</f>
        <v>Елизов. стом. полик.</v>
      </c>
      <c r="C35" s="38">
        <f>'Скорая медицинская помощь'!D35</f>
        <v>0</v>
      </c>
      <c r="D35" s="39">
        <f>'Скорая медицинская помощь'!H35</f>
        <v>0</v>
      </c>
      <c r="E35" s="40">
        <f t="shared" si="0"/>
        <v>0</v>
      </c>
      <c r="F35" s="38">
        <f>Поликлиника!D35</f>
        <v>0</v>
      </c>
      <c r="G35" s="39">
        <f>Поликлиника!H35</f>
        <v>0</v>
      </c>
      <c r="H35" s="41">
        <f t="shared" si="1"/>
        <v>0</v>
      </c>
      <c r="I35" s="39">
        <f>Поликлиника!S35</f>
        <v>909.64</v>
      </c>
      <c r="J35" s="39">
        <f>Поликлиника!AA35</f>
        <v>909.64</v>
      </c>
      <c r="K35" s="41">
        <f t="shared" si="2"/>
        <v>0</v>
      </c>
      <c r="L35" s="42">
        <f>Поликлиника!AU35</f>
        <v>0</v>
      </c>
      <c r="M35" s="42">
        <f>Поликлиника!AY35</f>
        <v>87.44</v>
      </c>
      <c r="N35" s="43">
        <f t="shared" si="3"/>
        <v>87.44</v>
      </c>
      <c r="O35" s="39">
        <f>Поликлиника!BK35</f>
        <v>110255.83</v>
      </c>
      <c r="P35" s="39">
        <f>Поликлиника!BO35</f>
        <v>110255.83</v>
      </c>
      <c r="Q35" s="41">
        <f t="shared" si="4"/>
        <v>0</v>
      </c>
      <c r="R35" s="44">
        <f>Поликлиника!CA35</f>
        <v>0</v>
      </c>
      <c r="S35" s="44">
        <f>Поликлиника!CE35</f>
        <v>0</v>
      </c>
      <c r="T35" s="45">
        <f t="shared" si="5"/>
        <v>0</v>
      </c>
      <c r="U35" s="46">
        <f>'Круглосуточный стационар'!D35</f>
        <v>0</v>
      </c>
      <c r="V35" s="47">
        <f>'Круглосуточный стационар'!H35</f>
        <v>0</v>
      </c>
      <c r="W35" s="45">
        <f t="shared" si="6"/>
        <v>0</v>
      </c>
      <c r="X35" s="46">
        <f>'Круглосуточный стационар'!T35</f>
        <v>0</v>
      </c>
      <c r="Y35" s="47">
        <f>'Круглосуточный стационар'!X35</f>
        <v>0</v>
      </c>
      <c r="Z35" s="45">
        <f t="shared" si="7"/>
        <v>0</v>
      </c>
      <c r="AA35" s="48">
        <f>'Дневной стационар'!D35</f>
        <v>0</v>
      </c>
      <c r="AB35" s="39">
        <f>'Дневной стационар'!H35</f>
        <v>0</v>
      </c>
      <c r="AC35" s="41">
        <f t="shared" si="8"/>
        <v>0</v>
      </c>
      <c r="AD35" s="39"/>
      <c r="AE35" s="39"/>
      <c r="AF35" s="45">
        <f t="shared" si="9"/>
        <v>0</v>
      </c>
      <c r="AG35" s="49">
        <f t="shared" si="10"/>
        <v>111165.47</v>
      </c>
      <c r="AH35" s="50">
        <f t="shared" si="11"/>
        <v>111252.91</v>
      </c>
      <c r="AI35" s="33">
        <f t="shared" si="12"/>
        <v>87.440000000002328</v>
      </c>
      <c r="AJ35" s="50">
        <f>[1]елизстом!$T$15</f>
        <v>0</v>
      </c>
      <c r="AK35" s="50">
        <f>[3]елизстом!$T$15</f>
        <v>0</v>
      </c>
      <c r="AL35" s="33">
        <f t="shared" si="13"/>
        <v>0</v>
      </c>
      <c r="AM35" s="50">
        <f>[1]елизстом!$T$14</f>
        <v>111165.47</v>
      </c>
      <c r="AN35" s="50">
        <f>[3]елизстом!$T$14</f>
        <v>111252.91</v>
      </c>
      <c r="AO35" s="33">
        <f t="shared" si="14"/>
        <v>87.440000000002328</v>
      </c>
      <c r="AQ35" s="146"/>
      <c r="AR35" s="146"/>
    </row>
    <row r="36" spans="1:44" x14ac:dyDescent="0.25">
      <c r="A36" s="24">
        <f>'Скорая медицинская помощь'!A36</f>
        <v>22</v>
      </c>
      <c r="B36" s="26" t="str">
        <f>'Скорая медицинская помощь'!B36</f>
        <v>Вилючинская ГБ</v>
      </c>
      <c r="C36" s="38">
        <f>'Скорая медицинская помощь'!D36</f>
        <v>85733.47</v>
      </c>
      <c r="D36" s="39">
        <f>'Скорая медицинская помощь'!H36</f>
        <v>85733.47</v>
      </c>
      <c r="E36" s="51">
        <f t="shared" si="0"/>
        <v>0</v>
      </c>
      <c r="F36" s="38">
        <f>Поликлиника!D36</f>
        <v>73544.38</v>
      </c>
      <c r="G36" s="39">
        <f>Поликлиника!H36</f>
        <v>73544.38</v>
      </c>
      <c r="H36" s="41">
        <f t="shared" si="1"/>
        <v>0</v>
      </c>
      <c r="I36" s="39">
        <f>Поликлиника!S36</f>
        <v>40393.749999999993</v>
      </c>
      <c r="J36" s="39">
        <f>Поликлиника!AA36</f>
        <v>39436.079999999994</v>
      </c>
      <c r="K36" s="41">
        <f t="shared" si="2"/>
        <v>-957.66999999999825</v>
      </c>
      <c r="L36" s="42">
        <f>Поликлиника!AU36</f>
        <v>7451.03</v>
      </c>
      <c r="M36" s="42">
        <f>Поликлиника!AY36</f>
        <v>7451.03</v>
      </c>
      <c r="N36" s="43">
        <f t="shared" si="3"/>
        <v>0</v>
      </c>
      <c r="O36" s="39">
        <f>Поликлиника!BK36</f>
        <v>89926.46</v>
      </c>
      <c r="P36" s="39">
        <f>Поликлиника!BO36</f>
        <v>89926.46</v>
      </c>
      <c r="Q36" s="41">
        <f t="shared" si="4"/>
        <v>0</v>
      </c>
      <c r="R36" s="44">
        <f>Поликлиника!CA36</f>
        <v>774.83464000000004</v>
      </c>
      <c r="S36" s="44">
        <f>Поликлиника!CE36</f>
        <v>774.83464000000004</v>
      </c>
      <c r="T36" s="45">
        <f t="shared" si="5"/>
        <v>0</v>
      </c>
      <c r="U36" s="46">
        <f>'Круглосуточный стационар'!D36</f>
        <v>169113.94</v>
      </c>
      <c r="V36" s="47">
        <f>'Круглосуточный стационар'!H36</f>
        <v>169113.94</v>
      </c>
      <c r="W36" s="45">
        <f t="shared" si="6"/>
        <v>0</v>
      </c>
      <c r="X36" s="46">
        <f>'Круглосуточный стационар'!T36</f>
        <v>0</v>
      </c>
      <c r="Y36" s="47">
        <f>'Круглосуточный стационар'!X36</f>
        <v>0</v>
      </c>
      <c r="Z36" s="45">
        <f t="shared" si="7"/>
        <v>0</v>
      </c>
      <c r="AA36" s="48">
        <f>'Дневной стационар'!D36</f>
        <v>27141.57</v>
      </c>
      <c r="AB36" s="39">
        <f>'Дневной стационар'!H36</f>
        <v>27141.57</v>
      </c>
      <c r="AC36" s="41">
        <f t="shared" si="8"/>
        <v>0</v>
      </c>
      <c r="AD36" s="39"/>
      <c r="AE36" s="39"/>
      <c r="AF36" s="45">
        <f t="shared" si="9"/>
        <v>0</v>
      </c>
      <c r="AG36" s="49">
        <f t="shared" si="10"/>
        <v>493304.60000000003</v>
      </c>
      <c r="AH36" s="50">
        <f t="shared" si="11"/>
        <v>492346.93000000005</v>
      </c>
      <c r="AI36" s="33">
        <f t="shared" si="12"/>
        <v>-957.6699999999837</v>
      </c>
      <c r="AJ36" s="50">
        <f>[1]вил!$T$15</f>
        <v>7426.09</v>
      </c>
      <c r="AK36" s="50">
        <f>[3]вил!$T$15</f>
        <v>8696.9599999999991</v>
      </c>
      <c r="AL36" s="33">
        <f t="shared" si="13"/>
        <v>1270.869999999999</v>
      </c>
      <c r="AM36" s="50">
        <f>[1]вил!$T$14</f>
        <v>485878.50999999995</v>
      </c>
      <c r="AN36" s="50">
        <f>[3]вил!$T$14</f>
        <v>483649.97</v>
      </c>
      <c r="AO36" s="33">
        <f t="shared" si="14"/>
        <v>-2228.539999999979</v>
      </c>
      <c r="AQ36" s="146"/>
      <c r="AR36" s="146"/>
    </row>
    <row r="37" spans="1:44" x14ac:dyDescent="0.25">
      <c r="A37" s="24">
        <f>'Скорая медицинская помощь'!A37</f>
        <v>23</v>
      </c>
      <c r="B37" s="26" t="str">
        <f>'Скорая медицинская помощь'!B37</f>
        <v>МСЧ УВД</v>
      </c>
      <c r="C37" s="38">
        <f>'Скорая медицинская помощь'!D37</f>
        <v>0</v>
      </c>
      <c r="D37" s="39">
        <f>'Скорая медицинская помощь'!H37</f>
        <v>0</v>
      </c>
      <c r="E37" s="51">
        <f t="shared" si="0"/>
        <v>0</v>
      </c>
      <c r="F37" s="38">
        <f>Поликлиника!D37</f>
        <v>2365.4899999999998</v>
      </c>
      <c r="G37" s="39">
        <f>Поликлиника!H37</f>
        <v>2365.4899999999998</v>
      </c>
      <c r="H37" s="41">
        <f t="shared" si="1"/>
        <v>0</v>
      </c>
      <c r="I37" s="39">
        <f>Поликлиника!S37</f>
        <v>1618.28</v>
      </c>
      <c r="J37" s="39">
        <f>Поликлиника!AA37</f>
        <v>1662.32</v>
      </c>
      <c r="K37" s="41">
        <f t="shared" si="2"/>
        <v>44.039999999999964</v>
      </c>
      <c r="L37" s="42">
        <f>Поликлиника!AU37</f>
        <v>0</v>
      </c>
      <c r="M37" s="42">
        <f>Поликлиника!AY37</f>
        <v>0</v>
      </c>
      <c r="N37" s="43">
        <f t="shared" si="3"/>
        <v>0</v>
      </c>
      <c r="O37" s="39">
        <f>Поликлиника!BK37</f>
        <v>3983.41</v>
      </c>
      <c r="P37" s="39">
        <f>Поликлиника!BO37</f>
        <v>3983.41</v>
      </c>
      <c r="Q37" s="41">
        <f t="shared" si="4"/>
        <v>0</v>
      </c>
      <c r="R37" s="44">
        <f>Поликлиника!CA37</f>
        <v>770.495</v>
      </c>
      <c r="S37" s="44">
        <f>Поликлиника!CE37</f>
        <v>770.495</v>
      </c>
      <c r="T37" s="45">
        <f t="shared" si="5"/>
        <v>0</v>
      </c>
      <c r="U37" s="46">
        <f>'Круглосуточный стационар'!D37</f>
        <v>7738.56</v>
      </c>
      <c r="V37" s="47">
        <f>'Круглосуточный стационар'!H37</f>
        <v>7738.56</v>
      </c>
      <c r="W37" s="45">
        <f t="shared" si="6"/>
        <v>0</v>
      </c>
      <c r="X37" s="46">
        <f>'Круглосуточный стационар'!T37</f>
        <v>0</v>
      </c>
      <c r="Y37" s="47">
        <f>'Круглосуточный стационар'!X37</f>
        <v>0</v>
      </c>
      <c r="Z37" s="45">
        <f t="shared" si="7"/>
        <v>0</v>
      </c>
      <c r="AA37" s="48">
        <f>'Дневной стационар'!D37</f>
        <v>0</v>
      </c>
      <c r="AB37" s="39">
        <f>'Дневной стационар'!H37</f>
        <v>0</v>
      </c>
      <c r="AC37" s="41">
        <f t="shared" si="8"/>
        <v>0</v>
      </c>
      <c r="AD37" s="39"/>
      <c r="AE37" s="39"/>
      <c r="AF37" s="45">
        <f t="shared" si="9"/>
        <v>0</v>
      </c>
      <c r="AG37" s="49">
        <f t="shared" si="10"/>
        <v>15705.74</v>
      </c>
      <c r="AH37" s="50">
        <f t="shared" si="11"/>
        <v>15749.779999999999</v>
      </c>
      <c r="AI37" s="33">
        <f t="shared" si="12"/>
        <v>44.039999999999054</v>
      </c>
      <c r="AJ37" s="50">
        <f>[1]УВД!$T$15</f>
        <v>432.84000000000003</v>
      </c>
      <c r="AK37" s="50">
        <f>[3]УВД!$T$15</f>
        <v>297.46000000000004</v>
      </c>
      <c r="AL37" s="33">
        <f t="shared" si="13"/>
        <v>-135.38</v>
      </c>
      <c r="AM37" s="50">
        <f>[1]УВД!$T$14</f>
        <v>15272.9</v>
      </c>
      <c r="AN37" s="50">
        <f>[3]УВД!$T$14</f>
        <v>15452.32</v>
      </c>
      <c r="AO37" s="33">
        <f t="shared" si="14"/>
        <v>179.42000000000007</v>
      </c>
      <c r="AQ37" s="146"/>
      <c r="AR37" s="146"/>
    </row>
    <row r="38" spans="1:44" x14ac:dyDescent="0.25">
      <c r="A38" s="24">
        <f>'Скорая медицинская помощь'!A38</f>
        <v>24</v>
      </c>
      <c r="B38" s="26" t="str">
        <f>'Скорая медицинская помощь'!B38</f>
        <v>ДВОМЦ</v>
      </c>
      <c r="C38" s="38">
        <f>'Скорая медицинская помощь'!D38</f>
        <v>0</v>
      </c>
      <c r="D38" s="39">
        <f>'Скорая медицинская помощь'!H38</f>
        <v>0</v>
      </c>
      <c r="E38" s="51">
        <f t="shared" si="0"/>
        <v>0</v>
      </c>
      <c r="F38" s="38">
        <f>Поликлиника!D38</f>
        <v>12372.48</v>
      </c>
      <c r="G38" s="39">
        <f>Поликлиника!H38</f>
        <v>12372.48</v>
      </c>
      <c r="H38" s="41">
        <f t="shared" si="1"/>
        <v>0</v>
      </c>
      <c r="I38" s="39">
        <f>Поликлиника!S38</f>
        <v>8285.44</v>
      </c>
      <c r="J38" s="39">
        <f>Поликлиника!AA38</f>
        <v>8494.7900000000009</v>
      </c>
      <c r="K38" s="41">
        <f t="shared" si="2"/>
        <v>209.35000000000036</v>
      </c>
      <c r="L38" s="42">
        <f>Поликлиника!AU38</f>
        <v>1015.81</v>
      </c>
      <c r="M38" s="42">
        <f>Поликлиника!AY38</f>
        <v>1015.81</v>
      </c>
      <c r="N38" s="43">
        <f t="shared" si="3"/>
        <v>0</v>
      </c>
      <c r="O38" s="39">
        <f>Поликлиника!BK38</f>
        <v>22698.01</v>
      </c>
      <c r="P38" s="39">
        <f>Поликлиника!BO38</f>
        <v>22698.01</v>
      </c>
      <c r="Q38" s="41">
        <f t="shared" si="4"/>
        <v>0</v>
      </c>
      <c r="R38" s="44">
        <f>Поликлиника!CA38</f>
        <v>1362.5275999999999</v>
      </c>
      <c r="S38" s="44">
        <f>Поликлиника!CE38</f>
        <v>1362.5275999999999</v>
      </c>
      <c r="T38" s="45">
        <f t="shared" si="5"/>
        <v>0</v>
      </c>
      <c r="U38" s="46">
        <f>'Круглосуточный стационар'!D38</f>
        <v>61166.28</v>
      </c>
      <c r="V38" s="47">
        <f>'Круглосуточный стационар'!H38</f>
        <v>61166.28</v>
      </c>
      <c r="W38" s="45">
        <f t="shared" si="6"/>
        <v>0</v>
      </c>
      <c r="X38" s="46">
        <f>'Круглосуточный стационар'!T38</f>
        <v>0</v>
      </c>
      <c r="Y38" s="47">
        <f>'Круглосуточный стационар'!X38</f>
        <v>0</v>
      </c>
      <c r="Z38" s="45">
        <f t="shared" si="7"/>
        <v>0</v>
      </c>
      <c r="AA38" s="48">
        <f>'Дневной стационар'!D38</f>
        <v>23251.510000000002</v>
      </c>
      <c r="AB38" s="39">
        <f>'Дневной стационар'!H38</f>
        <v>23251.510000000002</v>
      </c>
      <c r="AC38" s="41">
        <f t="shared" si="8"/>
        <v>0</v>
      </c>
      <c r="AD38" s="39"/>
      <c r="AE38" s="39"/>
      <c r="AF38" s="45">
        <f t="shared" si="9"/>
        <v>0</v>
      </c>
      <c r="AG38" s="49">
        <f t="shared" si="10"/>
        <v>128789.53</v>
      </c>
      <c r="AH38" s="50">
        <f t="shared" si="11"/>
        <v>128998.88</v>
      </c>
      <c r="AI38" s="33">
        <f t="shared" si="12"/>
        <v>209.35000000000582</v>
      </c>
      <c r="AJ38" s="50">
        <f>[1]ДВОМЦ!$T$15</f>
        <v>495.64</v>
      </c>
      <c r="AK38" s="50">
        <f>[3]ДВОМЦ!$T$15</f>
        <v>495.64</v>
      </c>
      <c r="AL38" s="33">
        <f t="shared" si="13"/>
        <v>0</v>
      </c>
      <c r="AM38" s="50">
        <f>[1]ДВОМЦ!$T$14</f>
        <v>128293.89</v>
      </c>
      <c r="AN38" s="50">
        <f>[3]ДВОМЦ!$T$14</f>
        <v>128503.24</v>
      </c>
      <c r="AO38" s="33">
        <f t="shared" si="14"/>
        <v>209.35000000000582</v>
      </c>
      <c r="AQ38" s="146"/>
      <c r="AR38" s="146"/>
    </row>
    <row r="39" spans="1:44" x14ac:dyDescent="0.25">
      <c r="A39" s="24">
        <f>'Скорая медицинская помощь'!A39</f>
        <v>25</v>
      </c>
      <c r="B39" s="26" t="str">
        <f>'Скорая медицинская помощь'!B39</f>
        <v>Филиал №2 ФГКУ "1477 ВМКГ"</v>
      </c>
      <c r="C39" s="38">
        <f>'Скорая медицинская помощь'!D39</f>
        <v>0</v>
      </c>
      <c r="D39" s="39">
        <f>'Скорая медицинская помощь'!H39</f>
        <v>0</v>
      </c>
      <c r="E39" s="51">
        <f t="shared" si="0"/>
        <v>0</v>
      </c>
      <c r="F39" s="38">
        <f>Поликлиника!D39</f>
        <v>0</v>
      </c>
      <c r="G39" s="39">
        <f>Поликлиника!H39</f>
        <v>0</v>
      </c>
      <c r="H39" s="41">
        <f t="shared" si="1"/>
        <v>0</v>
      </c>
      <c r="I39" s="39">
        <f>Поликлиника!S39</f>
        <v>0</v>
      </c>
      <c r="J39" s="39">
        <f>Поликлиника!AA39</f>
        <v>0</v>
      </c>
      <c r="K39" s="41">
        <f t="shared" si="2"/>
        <v>0</v>
      </c>
      <c r="L39" s="42">
        <f>Поликлиника!AU39</f>
        <v>0</v>
      </c>
      <c r="M39" s="42">
        <f>Поликлиника!AY39</f>
        <v>0</v>
      </c>
      <c r="N39" s="43">
        <f t="shared" si="3"/>
        <v>0</v>
      </c>
      <c r="O39" s="39">
        <f>Поликлиника!BK39</f>
        <v>0</v>
      </c>
      <c r="P39" s="39">
        <f>Поликлиника!BO39</f>
        <v>0</v>
      </c>
      <c r="Q39" s="41">
        <f t="shared" si="4"/>
        <v>0</v>
      </c>
      <c r="R39" s="44">
        <f>Поликлиника!CA39</f>
        <v>0</v>
      </c>
      <c r="S39" s="44">
        <f>Поликлиника!CE39</f>
        <v>0</v>
      </c>
      <c r="T39" s="45">
        <f t="shared" si="5"/>
        <v>0</v>
      </c>
      <c r="U39" s="46">
        <f>'Круглосуточный стационар'!D39</f>
        <v>31141.79</v>
      </c>
      <c r="V39" s="47">
        <f>'Круглосуточный стационар'!H39</f>
        <v>31141.79</v>
      </c>
      <c r="W39" s="45">
        <f t="shared" si="6"/>
        <v>0</v>
      </c>
      <c r="X39" s="46">
        <f>'Круглосуточный стационар'!T39</f>
        <v>0</v>
      </c>
      <c r="Y39" s="47">
        <f>'Круглосуточный стационар'!X39</f>
        <v>0</v>
      </c>
      <c r="Z39" s="45">
        <f t="shared" si="7"/>
        <v>0</v>
      </c>
      <c r="AA39" s="48">
        <f>'Дневной стационар'!D39</f>
        <v>0</v>
      </c>
      <c r="AB39" s="39">
        <f>'Дневной стационар'!H39</f>
        <v>0</v>
      </c>
      <c r="AC39" s="41">
        <f t="shared" si="8"/>
        <v>0</v>
      </c>
      <c r="AD39" s="39"/>
      <c r="AE39" s="39"/>
      <c r="AF39" s="45">
        <f t="shared" si="9"/>
        <v>0</v>
      </c>
      <c r="AG39" s="49">
        <f t="shared" si="10"/>
        <v>31141.79</v>
      </c>
      <c r="AH39" s="50">
        <f t="shared" si="11"/>
        <v>31141.79</v>
      </c>
      <c r="AI39" s="33">
        <f t="shared" si="12"/>
        <v>0</v>
      </c>
      <c r="AJ39" s="50">
        <f>'[1]2вч1477'!$T$15</f>
        <v>0</v>
      </c>
      <c r="AK39" s="50">
        <f>'[3]2вч1477'!$T$15</f>
        <v>0</v>
      </c>
      <c r="AL39" s="33">
        <f t="shared" si="13"/>
        <v>0</v>
      </c>
      <c r="AM39" s="50">
        <f>'[1]2вч1477'!$T$14</f>
        <v>31141.79</v>
      </c>
      <c r="AN39" s="50">
        <f>'[3]2вч1477'!$T$14</f>
        <v>31141.79</v>
      </c>
      <c r="AO39" s="33">
        <f t="shared" si="14"/>
        <v>0</v>
      </c>
      <c r="AQ39" s="146"/>
      <c r="AR39" s="146"/>
    </row>
    <row r="40" spans="1:44" x14ac:dyDescent="0.25">
      <c r="A40" s="24">
        <f>'Скорая медицинская помощь'!A40</f>
        <v>26</v>
      </c>
      <c r="B40" s="26" t="str">
        <f>'Скорая медицинская помощь'!B40</f>
        <v>У-Камчатская РБ</v>
      </c>
      <c r="C40" s="38">
        <f>'Скорая медицинская помощь'!D40</f>
        <v>13591.77</v>
      </c>
      <c r="D40" s="39">
        <f>'Скорая медицинская помощь'!H40</f>
        <v>13591.77</v>
      </c>
      <c r="E40" s="51">
        <f t="shared" si="0"/>
        <v>0</v>
      </c>
      <c r="F40" s="38">
        <f>Поликлиника!D40</f>
        <v>10977.99</v>
      </c>
      <c r="G40" s="39">
        <f>Поликлиника!H40</f>
        <v>10977.99</v>
      </c>
      <c r="H40" s="41">
        <f t="shared" si="1"/>
        <v>0</v>
      </c>
      <c r="I40" s="39">
        <f>Поликлиника!S40</f>
        <v>7259.5399999999991</v>
      </c>
      <c r="J40" s="39">
        <f>Поликлиника!AA40</f>
        <v>7259.5399999999991</v>
      </c>
      <c r="K40" s="41">
        <f t="shared" si="2"/>
        <v>0</v>
      </c>
      <c r="L40" s="42">
        <f>Поликлиника!AU40</f>
        <v>1671.4499999999998</v>
      </c>
      <c r="M40" s="42">
        <f>Поликлиника!AY40</f>
        <v>1671.4499999999998</v>
      </c>
      <c r="N40" s="43">
        <f t="shared" si="3"/>
        <v>0</v>
      </c>
      <c r="O40" s="39">
        <f>Поликлиника!BK40</f>
        <v>57300.85</v>
      </c>
      <c r="P40" s="39">
        <f>Поликлиника!BO40</f>
        <v>57300.85</v>
      </c>
      <c r="Q40" s="41">
        <f t="shared" si="4"/>
        <v>0</v>
      </c>
      <c r="R40" s="44">
        <f>Поликлиника!CA40</f>
        <v>494.52</v>
      </c>
      <c r="S40" s="44">
        <f>Поликлиника!CE40</f>
        <v>494.52</v>
      </c>
      <c r="T40" s="45">
        <f t="shared" si="5"/>
        <v>0</v>
      </c>
      <c r="U40" s="46">
        <f>'Круглосуточный стационар'!D40</f>
        <v>34159.49</v>
      </c>
      <c r="V40" s="47">
        <f>'Круглосуточный стационар'!H40</f>
        <v>34159.49</v>
      </c>
      <c r="W40" s="45">
        <f t="shared" si="6"/>
        <v>0</v>
      </c>
      <c r="X40" s="46">
        <f>'Круглосуточный стационар'!T40</f>
        <v>0</v>
      </c>
      <c r="Y40" s="47">
        <f>'Круглосуточный стационар'!X40</f>
        <v>0</v>
      </c>
      <c r="Z40" s="45">
        <f t="shared" si="7"/>
        <v>0</v>
      </c>
      <c r="AA40" s="48">
        <f>'Дневной стационар'!D40</f>
        <v>13409.010000000002</v>
      </c>
      <c r="AB40" s="39">
        <f>'Дневной стационар'!H40</f>
        <v>13409.010000000002</v>
      </c>
      <c r="AC40" s="41">
        <f t="shared" si="8"/>
        <v>0</v>
      </c>
      <c r="AD40" s="39"/>
      <c r="AE40" s="39"/>
      <c r="AF40" s="45">
        <f t="shared" si="9"/>
        <v>0</v>
      </c>
      <c r="AG40" s="49">
        <f t="shared" si="10"/>
        <v>138370.1</v>
      </c>
      <c r="AH40" s="50">
        <f t="shared" si="11"/>
        <v>138370.1</v>
      </c>
      <c r="AI40" s="33">
        <f t="shared" si="12"/>
        <v>0</v>
      </c>
      <c r="AJ40" s="50">
        <f>[1]УКам!$T$15</f>
        <v>156.22</v>
      </c>
      <c r="AK40" s="50">
        <f>[3]УКам!$T$15</f>
        <v>156.22</v>
      </c>
      <c r="AL40" s="33">
        <f t="shared" si="13"/>
        <v>0</v>
      </c>
      <c r="AM40" s="50">
        <f>[1]УКам!$T$14</f>
        <v>138213.88</v>
      </c>
      <c r="AN40" s="50">
        <f>[3]УКам!$T$14</f>
        <v>138213.88</v>
      </c>
      <c r="AO40" s="33">
        <f t="shared" si="14"/>
        <v>0</v>
      </c>
      <c r="AQ40" s="146"/>
      <c r="AR40" s="146"/>
    </row>
    <row r="41" spans="1:44" x14ac:dyDescent="0.25">
      <c r="A41" s="24">
        <f>'Скорая медицинская помощь'!A41</f>
        <v>27</v>
      </c>
      <c r="B41" s="26" t="str">
        <f>'Скорая медицинская помощь'!B41</f>
        <v>Ключевская РБ</v>
      </c>
      <c r="C41" s="38">
        <f>'Скорая медицинская помощь'!D41</f>
        <v>16455.84</v>
      </c>
      <c r="D41" s="39">
        <f>'Скорая медицинская помощь'!H41</f>
        <v>16455.84</v>
      </c>
      <c r="E41" s="40">
        <f t="shared" si="0"/>
        <v>0</v>
      </c>
      <c r="F41" s="38">
        <f>Поликлиника!D41</f>
        <v>15053.289999999999</v>
      </c>
      <c r="G41" s="39">
        <f>Поликлиника!H41</f>
        <v>15053.289999999999</v>
      </c>
      <c r="H41" s="41">
        <f t="shared" si="1"/>
        <v>0</v>
      </c>
      <c r="I41" s="39">
        <f>Поликлиника!S41</f>
        <v>12610.720000000001</v>
      </c>
      <c r="J41" s="39">
        <f>Поликлиника!AA41</f>
        <v>12610.720000000001</v>
      </c>
      <c r="K41" s="41">
        <f t="shared" si="2"/>
        <v>0</v>
      </c>
      <c r="L41" s="42">
        <f>Поликлиника!AU41</f>
        <v>1153.23</v>
      </c>
      <c r="M41" s="42">
        <f>Поликлиника!AY41</f>
        <v>1153.23</v>
      </c>
      <c r="N41" s="43">
        <f t="shared" si="3"/>
        <v>0</v>
      </c>
      <c r="O41" s="39">
        <f>Поликлиника!BK41</f>
        <v>39252.99</v>
      </c>
      <c r="P41" s="39">
        <f>Поликлиника!BO41</f>
        <v>39252.99</v>
      </c>
      <c r="Q41" s="41">
        <f t="shared" si="4"/>
        <v>0</v>
      </c>
      <c r="R41" s="44">
        <f>Поликлиника!CA41</f>
        <v>543.97199999999998</v>
      </c>
      <c r="S41" s="44">
        <f>Поликлиника!CE41</f>
        <v>543.97199999999998</v>
      </c>
      <c r="T41" s="45">
        <f t="shared" si="5"/>
        <v>0</v>
      </c>
      <c r="U41" s="46">
        <f>'Круглосуточный стационар'!D41</f>
        <v>46335.35</v>
      </c>
      <c r="V41" s="47">
        <f>'Круглосуточный стационар'!H41</f>
        <v>46335.35</v>
      </c>
      <c r="W41" s="45">
        <f t="shared" si="6"/>
        <v>0</v>
      </c>
      <c r="X41" s="46">
        <f>'Круглосуточный стационар'!T41</f>
        <v>0</v>
      </c>
      <c r="Y41" s="47">
        <f>'Круглосуточный стационар'!X41</f>
        <v>0</v>
      </c>
      <c r="Z41" s="45">
        <f t="shared" si="7"/>
        <v>0</v>
      </c>
      <c r="AA41" s="48">
        <f>'Дневной стационар'!D41</f>
        <v>13779.93</v>
      </c>
      <c r="AB41" s="39">
        <f>'Дневной стационар'!H41</f>
        <v>13779.93</v>
      </c>
      <c r="AC41" s="41">
        <f t="shared" si="8"/>
        <v>0</v>
      </c>
      <c r="AD41" s="39"/>
      <c r="AE41" s="39"/>
      <c r="AF41" s="45">
        <f t="shared" si="9"/>
        <v>0</v>
      </c>
      <c r="AG41" s="49">
        <f t="shared" si="10"/>
        <v>144641.34999999998</v>
      </c>
      <c r="AH41" s="50">
        <f t="shared" si="11"/>
        <v>144641.34999999998</v>
      </c>
      <c r="AI41" s="33">
        <f t="shared" si="12"/>
        <v>0</v>
      </c>
      <c r="AJ41" s="50">
        <f>[1]Ключ!$T$15</f>
        <v>1532.43</v>
      </c>
      <c r="AK41" s="50">
        <f>[3]Ключ!$T$15</f>
        <v>1646.93</v>
      </c>
      <c r="AL41" s="33">
        <f t="shared" si="13"/>
        <v>114.5</v>
      </c>
      <c r="AM41" s="50">
        <f>[1]Ключ!$T$14</f>
        <v>143108.91999999998</v>
      </c>
      <c r="AN41" s="50">
        <f>[3]Ключ!$T$14</f>
        <v>142994.41999999998</v>
      </c>
      <c r="AO41" s="33">
        <f t="shared" si="14"/>
        <v>-114.5</v>
      </c>
      <c r="AQ41" s="146"/>
      <c r="AR41" s="146"/>
    </row>
    <row r="42" spans="1:44" x14ac:dyDescent="0.25">
      <c r="A42" s="24">
        <f>'Скорая медицинская помощь'!A42</f>
        <v>28</v>
      </c>
      <c r="B42" s="26" t="str">
        <f>'Скорая медицинская помощь'!B42</f>
        <v>У-Большерецкая РБ</v>
      </c>
      <c r="C42" s="38">
        <f>'Скорая медицинская помощь'!D42</f>
        <v>17562.77</v>
      </c>
      <c r="D42" s="39">
        <f>'Скорая медицинская помощь'!H42</f>
        <v>17562.77</v>
      </c>
      <c r="E42" s="51">
        <f t="shared" si="0"/>
        <v>0</v>
      </c>
      <c r="F42" s="38">
        <f>Поликлиника!D42</f>
        <v>13779.96</v>
      </c>
      <c r="G42" s="39">
        <f>Поликлиника!H42</f>
        <v>13779.96</v>
      </c>
      <c r="H42" s="41">
        <f t="shared" si="1"/>
        <v>0</v>
      </c>
      <c r="I42" s="39">
        <f>Поликлиника!S42</f>
        <v>15610.120000000003</v>
      </c>
      <c r="J42" s="39">
        <f>Поликлиника!AA42</f>
        <v>15475.860000000004</v>
      </c>
      <c r="K42" s="41">
        <f t="shared" si="2"/>
        <v>-134.2599999999984</v>
      </c>
      <c r="L42" s="42">
        <f>Поликлиника!AU42</f>
        <v>17688.22</v>
      </c>
      <c r="M42" s="42">
        <f>Поликлиника!AY42</f>
        <v>17688.22</v>
      </c>
      <c r="N42" s="43">
        <f t="shared" si="3"/>
        <v>0</v>
      </c>
      <c r="O42" s="39">
        <f>Поликлиника!BK42</f>
        <v>58519.12</v>
      </c>
      <c r="P42" s="39">
        <f>Поликлиника!BO42</f>
        <v>58519.12</v>
      </c>
      <c r="Q42" s="41">
        <f t="shared" si="4"/>
        <v>0</v>
      </c>
      <c r="R42" s="44">
        <f>Поликлиника!CA42</f>
        <v>0</v>
      </c>
      <c r="S42" s="44">
        <f>Поликлиника!CE42</f>
        <v>0</v>
      </c>
      <c r="T42" s="45">
        <f t="shared" si="5"/>
        <v>0</v>
      </c>
      <c r="U42" s="46">
        <f>'Круглосуточный стационар'!D42</f>
        <v>38503.11</v>
      </c>
      <c r="V42" s="47">
        <f>'Круглосуточный стационар'!H42</f>
        <v>38503.11</v>
      </c>
      <c r="W42" s="45">
        <f t="shared" si="6"/>
        <v>0</v>
      </c>
      <c r="X42" s="46">
        <f>'Круглосуточный стационар'!T42</f>
        <v>0</v>
      </c>
      <c r="Y42" s="47">
        <f>'Круглосуточный стационар'!X42</f>
        <v>0</v>
      </c>
      <c r="Z42" s="45">
        <f t="shared" si="7"/>
        <v>0</v>
      </c>
      <c r="AA42" s="48">
        <f>'Дневной стационар'!D42</f>
        <v>8783.14</v>
      </c>
      <c r="AB42" s="39">
        <f>'Дневной стационар'!H42</f>
        <v>8783.14</v>
      </c>
      <c r="AC42" s="41">
        <f t="shared" si="8"/>
        <v>0</v>
      </c>
      <c r="AD42" s="39"/>
      <c r="AE42" s="39"/>
      <c r="AF42" s="45">
        <f t="shared" si="9"/>
        <v>0</v>
      </c>
      <c r="AG42" s="49">
        <f t="shared" si="10"/>
        <v>170446.44</v>
      </c>
      <c r="AH42" s="50">
        <f t="shared" si="11"/>
        <v>170312.18000000002</v>
      </c>
      <c r="AI42" s="33">
        <f t="shared" si="12"/>
        <v>-134.25999999998021</v>
      </c>
      <c r="AJ42" s="50">
        <f>[1]УБ!$T$15</f>
        <v>572.5</v>
      </c>
      <c r="AK42" s="50">
        <f>[3]УБ!$T$15</f>
        <v>143.12</v>
      </c>
      <c r="AL42" s="33">
        <f t="shared" si="13"/>
        <v>-429.38</v>
      </c>
      <c r="AM42" s="50">
        <f>[1]УБ!$T$14</f>
        <v>169873.94</v>
      </c>
      <c r="AN42" s="50">
        <f>[3]УБ!$T$14</f>
        <v>170169.06</v>
      </c>
      <c r="AO42" s="33">
        <f t="shared" si="14"/>
        <v>295.11999999999534</v>
      </c>
      <c r="AQ42" s="146"/>
      <c r="AR42" s="146"/>
    </row>
    <row r="43" spans="1:44" x14ac:dyDescent="0.25">
      <c r="A43" s="24">
        <f>'Скорая медицинская помощь'!A43</f>
        <v>29</v>
      </c>
      <c r="B43" s="26" t="str">
        <f>'Скорая медицинская помощь'!B43</f>
        <v>Озерновская РБ</v>
      </c>
      <c r="C43" s="38">
        <f>'Скорая медицинская помощь'!D43</f>
        <v>8497.0400000000009</v>
      </c>
      <c r="D43" s="39">
        <f>'Скорая медицинская помощь'!H43</f>
        <v>8497.0400000000009</v>
      </c>
      <c r="E43" s="40">
        <f t="shared" si="0"/>
        <v>0</v>
      </c>
      <c r="F43" s="38">
        <f>Поликлиника!D43</f>
        <v>7001.75</v>
      </c>
      <c r="G43" s="39">
        <f>Поликлиника!H43</f>
        <v>7001.75</v>
      </c>
      <c r="H43" s="41">
        <f t="shared" si="1"/>
        <v>0</v>
      </c>
      <c r="I43" s="39">
        <f>Поликлиника!S43</f>
        <v>1914.73</v>
      </c>
      <c r="J43" s="39">
        <f>Поликлиника!AA43</f>
        <v>1914.73</v>
      </c>
      <c r="K43" s="41">
        <f t="shared" si="2"/>
        <v>0</v>
      </c>
      <c r="L43" s="42">
        <f>Поликлиника!AU43</f>
        <v>852.97</v>
      </c>
      <c r="M43" s="42">
        <f>Поликлиника!AY43</f>
        <v>852.97</v>
      </c>
      <c r="N43" s="43">
        <f t="shared" si="3"/>
        <v>0</v>
      </c>
      <c r="O43" s="39">
        <f>Поликлиника!BK43</f>
        <v>44997.08</v>
      </c>
      <c r="P43" s="39">
        <f>Поликлиника!BO43</f>
        <v>44997.08</v>
      </c>
      <c r="Q43" s="41">
        <f t="shared" si="4"/>
        <v>0</v>
      </c>
      <c r="R43" s="44">
        <f>Поликлиника!CA43</f>
        <v>229.95179999999999</v>
      </c>
      <c r="S43" s="44">
        <f>Поликлиника!CE43</f>
        <v>229.95179999999999</v>
      </c>
      <c r="T43" s="45">
        <f t="shared" si="5"/>
        <v>0</v>
      </c>
      <c r="U43" s="46">
        <f>'Круглосуточный стационар'!D43</f>
        <v>13459.48</v>
      </c>
      <c r="V43" s="47">
        <f>'Круглосуточный стационар'!H43</f>
        <v>13459.48</v>
      </c>
      <c r="W43" s="45">
        <f t="shared" si="6"/>
        <v>0</v>
      </c>
      <c r="X43" s="46">
        <f>'Круглосуточный стационар'!T43</f>
        <v>0</v>
      </c>
      <c r="Y43" s="47">
        <f>'Круглосуточный стационар'!X43</f>
        <v>0</v>
      </c>
      <c r="Z43" s="45">
        <f t="shared" si="7"/>
        <v>0</v>
      </c>
      <c r="AA43" s="48">
        <f>'Дневной стационар'!D43</f>
        <v>6219.23</v>
      </c>
      <c r="AB43" s="39">
        <f>'Дневной стационар'!H43</f>
        <v>6219.23</v>
      </c>
      <c r="AC43" s="41">
        <f t="shared" si="8"/>
        <v>0</v>
      </c>
      <c r="AD43" s="39"/>
      <c r="AE43" s="39"/>
      <c r="AF43" s="45">
        <f t="shared" si="9"/>
        <v>0</v>
      </c>
      <c r="AG43" s="49">
        <f t="shared" si="10"/>
        <v>82942.28</v>
      </c>
      <c r="AH43" s="50">
        <f t="shared" si="11"/>
        <v>82942.28</v>
      </c>
      <c r="AI43" s="33">
        <f t="shared" si="12"/>
        <v>0</v>
      </c>
      <c r="AJ43" s="50">
        <f>[1]Озерн!$T$15</f>
        <v>417.98</v>
      </c>
      <c r="AK43" s="50">
        <f>[3]Озерн!$T$15</f>
        <v>417.98</v>
      </c>
      <c r="AL43" s="33">
        <f t="shared" si="13"/>
        <v>0</v>
      </c>
      <c r="AM43" s="50">
        <f>[1]Озерн!$T$14</f>
        <v>82524.3</v>
      </c>
      <c r="AN43" s="50">
        <f>[3]Озерн!$T$14</f>
        <v>82524.3</v>
      </c>
      <c r="AO43" s="33">
        <f t="shared" si="14"/>
        <v>0</v>
      </c>
      <c r="AQ43" s="146"/>
      <c r="AR43" s="146"/>
    </row>
    <row r="44" spans="1:44" x14ac:dyDescent="0.25">
      <c r="A44" s="24">
        <f>'Скорая медицинская помощь'!A44</f>
        <v>30</v>
      </c>
      <c r="B44" s="26" t="str">
        <f>'Скорая медицинская помощь'!B44</f>
        <v>Мильковская РБ</v>
      </c>
      <c r="C44" s="38">
        <f>'Скорая медицинская помощь'!D44</f>
        <v>32264.94</v>
      </c>
      <c r="D44" s="39">
        <f>'Скорая медицинская помощь'!H44</f>
        <v>32264.94</v>
      </c>
      <c r="E44" s="51">
        <f t="shared" si="0"/>
        <v>0</v>
      </c>
      <c r="F44" s="38">
        <f>Поликлиника!D44</f>
        <v>28512.629999999997</v>
      </c>
      <c r="G44" s="39">
        <f>Поликлиника!H44</f>
        <v>28512.63</v>
      </c>
      <c r="H44" s="41">
        <f t="shared" si="1"/>
        <v>0</v>
      </c>
      <c r="I44" s="39">
        <f>Поликлиника!S44</f>
        <v>29173.350000000006</v>
      </c>
      <c r="J44" s="39">
        <f>Поликлиника!AA44</f>
        <v>29173.350000000006</v>
      </c>
      <c r="K44" s="41">
        <f t="shared" si="2"/>
        <v>0</v>
      </c>
      <c r="L44" s="42">
        <f>Поликлиника!AU44</f>
        <v>3449.03</v>
      </c>
      <c r="M44" s="42">
        <f>Поликлиника!AY44</f>
        <v>3449.03</v>
      </c>
      <c r="N44" s="43">
        <f t="shared" si="3"/>
        <v>0</v>
      </c>
      <c r="O44" s="39">
        <f>Поликлиника!BK44</f>
        <v>60484.25</v>
      </c>
      <c r="P44" s="39">
        <f>Поликлиника!BO44</f>
        <v>60484.25</v>
      </c>
      <c r="Q44" s="41">
        <f t="shared" si="4"/>
        <v>0</v>
      </c>
      <c r="R44" s="44">
        <f>Поликлиника!CA44</f>
        <v>109.08319999999999</v>
      </c>
      <c r="S44" s="44">
        <f>Поликлиника!CE44</f>
        <v>109.08319999999999</v>
      </c>
      <c r="T44" s="45">
        <f t="shared" si="5"/>
        <v>0</v>
      </c>
      <c r="U44" s="46">
        <f>'Круглосуточный стационар'!D44</f>
        <v>105726.86</v>
      </c>
      <c r="V44" s="47">
        <f>'Круглосуточный стационар'!H44</f>
        <v>105726.86</v>
      </c>
      <c r="W44" s="45">
        <f t="shared" si="6"/>
        <v>0</v>
      </c>
      <c r="X44" s="46">
        <f>'Круглосуточный стационар'!T44</f>
        <v>0</v>
      </c>
      <c r="Y44" s="47">
        <f>'Круглосуточный стационар'!X44</f>
        <v>0</v>
      </c>
      <c r="Z44" s="45">
        <f t="shared" si="7"/>
        <v>0</v>
      </c>
      <c r="AA44" s="48">
        <f>'Дневной стационар'!D44</f>
        <v>37422.130000000005</v>
      </c>
      <c r="AB44" s="39">
        <f>'Дневной стационар'!H44</f>
        <v>37422.130000000005</v>
      </c>
      <c r="AC44" s="41">
        <f t="shared" si="8"/>
        <v>0</v>
      </c>
      <c r="AD44" s="39"/>
      <c r="AE44" s="39"/>
      <c r="AF44" s="45">
        <f t="shared" si="9"/>
        <v>0</v>
      </c>
      <c r="AG44" s="49">
        <f t="shared" si="10"/>
        <v>297033.18999999994</v>
      </c>
      <c r="AH44" s="50">
        <f t="shared" si="11"/>
        <v>297033.19000000006</v>
      </c>
      <c r="AI44" s="33">
        <f t="shared" si="12"/>
        <v>0</v>
      </c>
      <c r="AJ44" s="50">
        <f>[1]Мильков!$T$15</f>
        <v>4012.26</v>
      </c>
      <c r="AK44" s="50">
        <f>[3]Мильков!$T$15</f>
        <v>3106.2</v>
      </c>
      <c r="AL44" s="33">
        <f t="shared" si="13"/>
        <v>-906.0600000000004</v>
      </c>
      <c r="AM44" s="50">
        <f>[1]Мильков!$T$14</f>
        <v>293020.93</v>
      </c>
      <c r="AN44" s="50">
        <f>[3]Мильков!$T$14</f>
        <v>293926.99</v>
      </c>
      <c r="AO44" s="33">
        <f t="shared" si="14"/>
        <v>906.05999999999767</v>
      </c>
      <c r="AQ44" s="146"/>
      <c r="AR44" s="146"/>
    </row>
    <row r="45" spans="1:44" x14ac:dyDescent="0.25">
      <c r="A45" s="24">
        <f>'Скорая медицинская помощь'!A45</f>
        <v>31</v>
      </c>
      <c r="B45" s="26" t="str">
        <f>'Скорая медицинская помощь'!B45</f>
        <v>Быстринская РБ</v>
      </c>
      <c r="C45" s="38">
        <f>'Скорая медицинская помощь'!D45</f>
        <v>9832.369999999999</v>
      </c>
      <c r="D45" s="39">
        <f>'Скорая медицинская помощь'!H45</f>
        <v>9832.369999999999</v>
      </c>
      <c r="E45" s="51">
        <f t="shared" si="0"/>
        <v>0</v>
      </c>
      <c r="F45" s="38">
        <f>Поликлиника!D45</f>
        <v>6972.2800000000007</v>
      </c>
      <c r="G45" s="39">
        <f>Поликлиника!H45</f>
        <v>6972.2800000000007</v>
      </c>
      <c r="H45" s="41">
        <f t="shared" si="1"/>
        <v>0</v>
      </c>
      <c r="I45" s="39">
        <f>Поликлиника!S45</f>
        <v>6183.0299999999988</v>
      </c>
      <c r="J45" s="39">
        <f>Поликлиника!AA45</f>
        <v>6279.44</v>
      </c>
      <c r="K45" s="41">
        <f t="shared" si="2"/>
        <v>96.410000000000764</v>
      </c>
      <c r="L45" s="42">
        <f>Поликлиника!AU45</f>
        <v>795.93</v>
      </c>
      <c r="M45" s="42">
        <f>Поликлиника!AY45</f>
        <v>795.93</v>
      </c>
      <c r="N45" s="43">
        <f t="shared" si="3"/>
        <v>0</v>
      </c>
      <c r="O45" s="39">
        <f>Поликлиника!BK45</f>
        <v>24253.8</v>
      </c>
      <c r="P45" s="39">
        <f>Поликлиника!BO45</f>
        <v>24253.8</v>
      </c>
      <c r="Q45" s="41">
        <f t="shared" si="4"/>
        <v>0</v>
      </c>
      <c r="R45" s="44">
        <f>Поликлиника!CA45</f>
        <v>279.40379999999999</v>
      </c>
      <c r="S45" s="44">
        <f>Поликлиника!CE45</f>
        <v>279.40379999999999</v>
      </c>
      <c r="T45" s="45">
        <f t="shared" si="5"/>
        <v>0</v>
      </c>
      <c r="U45" s="46">
        <f>'Круглосуточный стационар'!D45</f>
        <v>21477.82</v>
      </c>
      <c r="V45" s="47">
        <f>'Круглосуточный стационар'!H45</f>
        <v>21477.82</v>
      </c>
      <c r="W45" s="45">
        <f t="shared" si="6"/>
        <v>0</v>
      </c>
      <c r="X45" s="46">
        <f>'Круглосуточный стационар'!T45</f>
        <v>0</v>
      </c>
      <c r="Y45" s="47">
        <f>'Круглосуточный стационар'!X45</f>
        <v>0</v>
      </c>
      <c r="Z45" s="45">
        <f t="shared" si="7"/>
        <v>0</v>
      </c>
      <c r="AA45" s="48">
        <f>'Дневной стационар'!D45</f>
        <v>9512.23</v>
      </c>
      <c r="AB45" s="39">
        <f>'Дневной стационар'!H45</f>
        <v>9512.23</v>
      </c>
      <c r="AC45" s="41">
        <f t="shared" si="8"/>
        <v>0</v>
      </c>
      <c r="AD45" s="39"/>
      <c r="AE45" s="39"/>
      <c r="AF45" s="45">
        <f t="shared" si="9"/>
        <v>0</v>
      </c>
      <c r="AG45" s="49">
        <f t="shared" si="10"/>
        <v>79027.460000000006</v>
      </c>
      <c r="AH45" s="50">
        <f t="shared" si="11"/>
        <v>79123.87000000001</v>
      </c>
      <c r="AI45" s="33">
        <f t="shared" si="12"/>
        <v>96.410000000003492</v>
      </c>
      <c r="AJ45" s="50">
        <f>[1]Быст!$T$15</f>
        <v>31.24</v>
      </c>
      <c r="AK45" s="50">
        <f>[3]Быст!$T$15</f>
        <v>31.24</v>
      </c>
      <c r="AL45" s="33">
        <f t="shared" si="13"/>
        <v>0</v>
      </c>
      <c r="AM45" s="50">
        <f>[1]Быст!$T$14</f>
        <v>78996.22</v>
      </c>
      <c r="AN45" s="50">
        <f>[3]Быст!$T$14</f>
        <v>79092.63</v>
      </c>
      <c r="AO45" s="33">
        <f t="shared" si="14"/>
        <v>96.410000000003492</v>
      </c>
      <c r="AQ45" s="146"/>
      <c r="AR45" s="146"/>
    </row>
    <row r="46" spans="1:44" x14ac:dyDescent="0.25">
      <c r="A46" s="24">
        <f>'Скорая медицинская помощь'!A46</f>
        <v>32</v>
      </c>
      <c r="B46" s="27" t="str">
        <f>'Скорая медицинская помощь'!B46</f>
        <v>Соболевская РБ</v>
      </c>
      <c r="C46" s="38">
        <f>'Скорая медицинская помощь'!D46</f>
        <v>8617.26</v>
      </c>
      <c r="D46" s="39">
        <f>'Скорая медицинская помощь'!H46</f>
        <v>8617.26</v>
      </c>
      <c r="E46" s="51">
        <f t="shared" si="0"/>
        <v>0</v>
      </c>
      <c r="F46" s="38">
        <f>Поликлиника!D46</f>
        <v>4772.1099999999997</v>
      </c>
      <c r="G46" s="39">
        <f>Поликлиника!H46</f>
        <v>4772.1099999999997</v>
      </c>
      <c r="H46" s="41">
        <f t="shared" si="1"/>
        <v>0</v>
      </c>
      <c r="I46" s="39">
        <f>Поликлиника!S46</f>
        <v>2857.5299999999997</v>
      </c>
      <c r="J46" s="39">
        <f>Поликлиника!AA46</f>
        <v>2857.5299999999997</v>
      </c>
      <c r="K46" s="41">
        <f t="shared" si="2"/>
        <v>0</v>
      </c>
      <c r="L46" s="42">
        <f>Поликлиника!AU46</f>
        <v>4324.55</v>
      </c>
      <c r="M46" s="42">
        <f>Поликлиника!AY46</f>
        <v>4324.55</v>
      </c>
      <c r="N46" s="43">
        <f t="shared" si="3"/>
        <v>0</v>
      </c>
      <c r="O46" s="39">
        <f>Поликлиника!BK46</f>
        <v>58472.22</v>
      </c>
      <c r="P46" s="39">
        <f>Поликлиника!BO46</f>
        <v>58382.06</v>
      </c>
      <c r="Q46" s="41">
        <f t="shared" si="4"/>
        <v>-90.160000000003492</v>
      </c>
      <c r="R46" s="44">
        <f>Поликлиника!CA46</f>
        <v>326.09460000000001</v>
      </c>
      <c r="S46" s="44">
        <f>Поликлиника!CE46</f>
        <v>235.93099999999998</v>
      </c>
      <c r="T46" s="45">
        <f t="shared" si="5"/>
        <v>-90.163600000000031</v>
      </c>
      <c r="U46" s="46">
        <f>'Круглосуточный стационар'!D46</f>
        <v>19561.3</v>
      </c>
      <c r="V46" s="47">
        <f>'Круглосуточный стационар'!H46</f>
        <v>19561.3</v>
      </c>
      <c r="W46" s="45">
        <f t="shared" si="6"/>
        <v>0</v>
      </c>
      <c r="X46" s="46">
        <f>'Круглосуточный стационар'!T46</f>
        <v>0</v>
      </c>
      <c r="Y46" s="47">
        <f>'Круглосуточный стационар'!X46</f>
        <v>0</v>
      </c>
      <c r="Z46" s="45">
        <f t="shared" si="7"/>
        <v>0</v>
      </c>
      <c r="AA46" s="48">
        <f>'Дневной стационар'!D46</f>
        <v>7244.3099999999995</v>
      </c>
      <c r="AB46" s="39">
        <f>'Дневной стационар'!H46</f>
        <v>7244.3099999999995</v>
      </c>
      <c r="AC46" s="41">
        <f t="shared" si="8"/>
        <v>0</v>
      </c>
      <c r="AD46" s="39"/>
      <c r="AE46" s="39"/>
      <c r="AF46" s="45">
        <f t="shared" si="9"/>
        <v>0</v>
      </c>
      <c r="AG46" s="49">
        <f t="shared" si="10"/>
        <v>105849.28</v>
      </c>
      <c r="AH46" s="50">
        <f t="shared" si="11"/>
        <v>105759.12</v>
      </c>
      <c r="AI46" s="33">
        <f t="shared" si="12"/>
        <v>-90.160000000003492</v>
      </c>
      <c r="AJ46" s="50">
        <f>[1]Собол!$T$15</f>
        <v>1689.09</v>
      </c>
      <c r="AK46" s="50">
        <f>[3]Собол!$T$15</f>
        <v>1689.09</v>
      </c>
      <c r="AL46" s="33">
        <f t="shared" si="13"/>
        <v>0</v>
      </c>
      <c r="AM46" s="50">
        <f>[1]Собол!$T$14</f>
        <v>104160.19</v>
      </c>
      <c r="AN46" s="50">
        <f>[3]Собол!$T$14</f>
        <v>104070.03</v>
      </c>
      <c r="AO46" s="33">
        <f t="shared" si="14"/>
        <v>-90.160000000003492</v>
      </c>
      <c r="AQ46" s="146"/>
      <c r="AR46" s="146"/>
    </row>
    <row r="47" spans="1:44" x14ac:dyDescent="0.25">
      <c r="A47" s="24">
        <f>'Скорая медицинская помощь'!A47</f>
        <v>33</v>
      </c>
      <c r="B47" s="26" t="str">
        <f>'Скорая медицинская помощь'!B47</f>
        <v>Корякская ОБ</v>
      </c>
      <c r="C47" s="38">
        <f>'Скорая медицинская помощь'!D47</f>
        <v>11754.4</v>
      </c>
      <c r="D47" s="39">
        <f>'Скорая медицинская помощь'!H47</f>
        <v>11754.4</v>
      </c>
      <c r="E47" s="51">
        <f t="shared" si="0"/>
        <v>0</v>
      </c>
      <c r="F47" s="38">
        <f>Поликлиника!D47</f>
        <v>12614.619999999999</v>
      </c>
      <c r="G47" s="39">
        <f>Поликлиника!H47</f>
        <v>12614.62</v>
      </c>
      <c r="H47" s="41">
        <f t="shared" si="1"/>
        <v>0</v>
      </c>
      <c r="I47" s="39">
        <f>Поликлиника!S47</f>
        <v>18265.62</v>
      </c>
      <c r="J47" s="39">
        <f>Поликлиника!AA47</f>
        <v>18265.62</v>
      </c>
      <c r="K47" s="41">
        <f t="shared" si="2"/>
        <v>0</v>
      </c>
      <c r="L47" s="42">
        <f>Поликлиника!AU47</f>
        <v>2484.1999999999998</v>
      </c>
      <c r="M47" s="42">
        <f>Поликлиника!AY47</f>
        <v>2484.1999999999998</v>
      </c>
      <c r="N47" s="43">
        <f t="shared" si="3"/>
        <v>0</v>
      </c>
      <c r="O47" s="39">
        <f>Поликлиника!BK47</f>
        <v>118085.12</v>
      </c>
      <c r="P47" s="39">
        <f>Поликлиника!BO47</f>
        <v>118085.12</v>
      </c>
      <c r="Q47" s="41">
        <f t="shared" si="4"/>
        <v>0</v>
      </c>
      <c r="R47" s="44">
        <f>Поликлиника!CA47</f>
        <v>0</v>
      </c>
      <c r="S47" s="44">
        <f>Поликлиника!CE47</f>
        <v>0</v>
      </c>
      <c r="T47" s="45">
        <f t="shared" si="5"/>
        <v>0</v>
      </c>
      <c r="U47" s="46">
        <f>'Круглосуточный стационар'!D47</f>
        <v>53645.58</v>
      </c>
      <c r="V47" s="47">
        <f>'Круглосуточный стационар'!H47</f>
        <v>53645.58</v>
      </c>
      <c r="W47" s="45">
        <f t="shared" si="6"/>
        <v>0</v>
      </c>
      <c r="X47" s="46">
        <f>'Круглосуточный стационар'!T47</f>
        <v>0</v>
      </c>
      <c r="Y47" s="47">
        <f>'Круглосуточный стационар'!X47</f>
        <v>0</v>
      </c>
      <c r="Z47" s="45">
        <f t="shared" si="7"/>
        <v>0</v>
      </c>
      <c r="AA47" s="48">
        <f>'Дневной стационар'!D47</f>
        <v>22637.300000000003</v>
      </c>
      <c r="AB47" s="39">
        <f>'Дневной стационар'!H47</f>
        <v>22637.300000000003</v>
      </c>
      <c r="AC47" s="41">
        <f t="shared" si="8"/>
        <v>0</v>
      </c>
      <c r="AD47" s="39"/>
      <c r="AE47" s="39"/>
      <c r="AF47" s="45">
        <f t="shared" si="9"/>
        <v>0</v>
      </c>
      <c r="AG47" s="49">
        <f t="shared" si="10"/>
        <v>239486.83999999997</v>
      </c>
      <c r="AH47" s="50">
        <f t="shared" si="11"/>
        <v>239486.83999999997</v>
      </c>
      <c r="AI47" s="33">
        <f t="shared" si="12"/>
        <v>0</v>
      </c>
      <c r="AJ47" s="50">
        <f>[1]КОБ!$T$15</f>
        <v>2561.2799999999997</v>
      </c>
      <c r="AK47" s="50">
        <f>[3]КОБ!$T$15</f>
        <v>2561.2799999999997</v>
      </c>
      <c r="AL47" s="33">
        <f t="shared" si="13"/>
        <v>0</v>
      </c>
      <c r="AM47" s="50">
        <f>[1]КОБ!$T$14</f>
        <v>236925.55999999997</v>
      </c>
      <c r="AN47" s="50">
        <f>[3]КОБ!$T$14</f>
        <v>236925.55999999997</v>
      </c>
      <c r="AO47" s="33">
        <f t="shared" si="14"/>
        <v>0</v>
      </c>
      <c r="AQ47" s="146"/>
      <c r="AR47" s="146"/>
    </row>
    <row r="48" spans="1:44" x14ac:dyDescent="0.25">
      <c r="A48" s="24">
        <f>'Скорая медицинская помощь'!A48</f>
        <v>34</v>
      </c>
      <c r="B48" s="28" t="str">
        <f>'Скорая медицинская помощь'!B48</f>
        <v>Тигильская РБ</v>
      </c>
      <c r="C48" s="38">
        <f>'Скорая медицинская помощь'!D48</f>
        <v>15636.35</v>
      </c>
      <c r="D48" s="39">
        <f>'Скорая медицинская помощь'!H48</f>
        <v>15636.35</v>
      </c>
      <c r="E48" s="51">
        <f t="shared" si="0"/>
        <v>0</v>
      </c>
      <c r="F48" s="38">
        <f>Поликлиника!D48</f>
        <v>10890.22</v>
      </c>
      <c r="G48" s="39">
        <f>Поликлиника!H48</f>
        <v>10890.22</v>
      </c>
      <c r="H48" s="41">
        <f t="shared" si="1"/>
        <v>0</v>
      </c>
      <c r="I48" s="39">
        <f>Поликлиника!S48</f>
        <v>13707.400000000003</v>
      </c>
      <c r="J48" s="39">
        <f>Поликлиника!AA48</f>
        <v>13707.400000000003</v>
      </c>
      <c r="K48" s="41">
        <f t="shared" si="2"/>
        <v>0</v>
      </c>
      <c r="L48" s="42">
        <f>Поликлиника!AU48</f>
        <v>4025.2300000000005</v>
      </c>
      <c r="M48" s="42">
        <f>Поликлиника!AY48</f>
        <v>3425.2300000000005</v>
      </c>
      <c r="N48" s="43">
        <f t="shared" si="3"/>
        <v>-600</v>
      </c>
      <c r="O48" s="39">
        <f>Поликлиника!BK48</f>
        <v>155373.15</v>
      </c>
      <c r="P48" s="39">
        <f>Поликлиника!BO48</f>
        <v>155973.15</v>
      </c>
      <c r="Q48" s="41">
        <f t="shared" si="4"/>
        <v>600</v>
      </c>
      <c r="R48" s="44">
        <f>Поликлиника!CA48</f>
        <v>0</v>
      </c>
      <c r="S48" s="44">
        <f>Поликлиника!CE48</f>
        <v>0</v>
      </c>
      <c r="T48" s="45">
        <f t="shared" si="5"/>
        <v>0</v>
      </c>
      <c r="U48" s="46">
        <f>'Круглосуточный стационар'!D48</f>
        <v>26886.53</v>
      </c>
      <c r="V48" s="47">
        <f>'Круглосуточный стационар'!H48</f>
        <v>26886.53</v>
      </c>
      <c r="W48" s="45">
        <f t="shared" si="6"/>
        <v>0</v>
      </c>
      <c r="X48" s="46">
        <f>'Круглосуточный стационар'!T48</f>
        <v>0</v>
      </c>
      <c r="Y48" s="47">
        <f>'Круглосуточный стационар'!X48</f>
        <v>0</v>
      </c>
      <c r="Z48" s="45">
        <f t="shared" si="7"/>
        <v>0</v>
      </c>
      <c r="AA48" s="48">
        <f>'Дневной стационар'!D48</f>
        <v>10530.84</v>
      </c>
      <c r="AB48" s="39">
        <f>'Дневной стационар'!H48</f>
        <v>10530.84</v>
      </c>
      <c r="AC48" s="41">
        <f t="shared" si="8"/>
        <v>0</v>
      </c>
      <c r="AD48" s="39"/>
      <c r="AE48" s="39"/>
      <c r="AF48" s="45">
        <f t="shared" si="9"/>
        <v>0</v>
      </c>
      <c r="AG48" s="49">
        <f t="shared" si="10"/>
        <v>237049.71999999997</v>
      </c>
      <c r="AH48" s="50">
        <f t="shared" si="11"/>
        <v>237049.71999999997</v>
      </c>
      <c r="AI48" s="33">
        <f t="shared" si="12"/>
        <v>0</v>
      </c>
      <c r="AJ48" s="50">
        <f>[1]Тигил!$T$15</f>
        <v>187.46</v>
      </c>
      <c r="AK48" s="50">
        <f>[3]Тигил!$T$15</f>
        <v>187.46</v>
      </c>
      <c r="AL48" s="33">
        <f t="shared" si="13"/>
        <v>0</v>
      </c>
      <c r="AM48" s="50">
        <f>[1]Тигил!$T$14</f>
        <v>236862.26</v>
      </c>
      <c r="AN48" s="50">
        <f>[3]Тигил!$T$14</f>
        <v>236862.26</v>
      </c>
      <c r="AO48" s="33">
        <f t="shared" si="14"/>
        <v>0</v>
      </c>
      <c r="AQ48" s="146"/>
      <c r="AR48" s="146"/>
    </row>
    <row r="49" spans="1:44" x14ac:dyDescent="0.25">
      <c r="A49" s="24">
        <f>'Скорая медицинская помощь'!A49</f>
        <v>35</v>
      </c>
      <c r="B49" s="29" t="str">
        <f>'Скорая медицинская помощь'!B49</f>
        <v>Карагинская РБ</v>
      </c>
      <c r="C49" s="38">
        <f>'Скорая медицинская помощь'!D49</f>
        <v>14057.55</v>
      </c>
      <c r="D49" s="39">
        <f>'Скорая медицинская помощь'!H49</f>
        <v>14057.55</v>
      </c>
      <c r="E49" s="51">
        <f t="shared" si="0"/>
        <v>0</v>
      </c>
      <c r="F49" s="38">
        <f>Поликлиника!D49</f>
        <v>11850.76</v>
      </c>
      <c r="G49" s="39">
        <f>Поликлиника!H49</f>
        <v>11850.76</v>
      </c>
      <c r="H49" s="41">
        <f t="shared" si="1"/>
        <v>0</v>
      </c>
      <c r="I49" s="39">
        <f>Поликлиника!S49</f>
        <v>7694.35</v>
      </c>
      <c r="J49" s="39">
        <f>Поликлиника!AA49</f>
        <v>7694.35</v>
      </c>
      <c r="K49" s="41">
        <f t="shared" si="2"/>
        <v>0</v>
      </c>
      <c r="L49" s="42">
        <f>Поликлиника!AU49</f>
        <v>1330.81</v>
      </c>
      <c r="M49" s="42">
        <f>Поликлиника!AY49</f>
        <v>1330.81</v>
      </c>
      <c r="N49" s="43">
        <f t="shared" si="3"/>
        <v>0</v>
      </c>
      <c r="O49" s="39">
        <f>Поликлиника!BK49</f>
        <v>63418.879999999997</v>
      </c>
      <c r="P49" s="39">
        <f>Поликлиника!BO49</f>
        <v>63418.879999999997</v>
      </c>
      <c r="Q49" s="41">
        <f t="shared" si="4"/>
        <v>0</v>
      </c>
      <c r="R49" s="44">
        <f>Поликлиника!CA49</f>
        <v>390.67079999999999</v>
      </c>
      <c r="S49" s="44">
        <f>Поликлиника!CE49</f>
        <v>390.67079999999999</v>
      </c>
      <c r="T49" s="45">
        <f t="shared" si="5"/>
        <v>0</v>
      </c>
      <c r="U49" s="46">
        <f>'Круглосуточный стационар'!D49</f>
        <v>52369.66</v>
      </c>
      <c r="V49" s="47">
        <f>'Круглосуточный стационар'!H49</f>
        <v>52369.66</v>
      </c>
      <c r="W49" s="45">
        <f t="shared" si="6"/>
        <v>0</v>
      </c>
      <c r="X49" s="46">
        <f>'Круглосуточный стационар'!T49</f>
        <v>0</v>
      </c>
      <c r="Y49" s="47">
        <f>'Круглосуточный стационар'!X49</f>
        <v>0</v>
      </c>
      <c r="Z49" s="45">
        <f t="shared" si="7"/>
        <v>0</v>
      </c>
      <c r="AA49" s="48">
        <f>'Дневной стационар'!D49</f>
        <v>3462.63</v>
      </c>
      <c r="AB49" s="39">
        <f>'Дневной стационар'!H49</f>
        <v>3462.63</v>
      </c>
      <c r="AC49" s="41">
        <f t="shared" si="8"/>
        <v>0</v>
      </c>
      <c r="AD49" s="39"/>
      <c r="AE49" s="39"/>
      <c r="AF49" s="45">
        <f t="shared" si="9"/>
        <v>0</v>
      </c>
      <c r="AG49" s="49">
        <f t="shared" si="10"/>
        <v>154184.64000000001</v>
      </c>
      <c r="AH49" s="50">
        <f t="shared" si="11"/>
        <v>154184.64000000001</v>
      </c>
      <c r="AI49" s="33">
        <f t="shared" si="12"/>
        <v>0</v>
      </c>
      <c r="AJ49" s="50">
        <f>[1]Караг!$T$15</f>
        <v>0</v>
      </c>
      <c r="AK49" s="50">
        <f>[3]Караг!$T$15</f>
        <v>0</v>
      </c>
      <c r="AL49" s="33">
        <f t="shared" si="13"/>
        <v>0</v>
      </c>
      <c r="AM49" s="50">
        <f>[1]Караг!$T$14</f>
        <v>154184.64000000001</v>
      </c>
      <c r="AN49" s="50">
        <f>[3]Караг!$T$14</f>
        <v>154184.64000000001</v>
      </c>
      <c r="AO49" s="33">
        <f t="shared" si="14"/>
        <v>0</v>
      </c>
      <c r="AQ49" s="146"/>
      <c r="AR49" s="146"/>
    </row>
    <row r="50" spans="1:44" x14ac:dyDescent="0.25">
      <c r="A50" s="24">
        <f>'Скорая медицинская помощь'!A50</f>
        <v>36</v>
      </c>
      <c r="B50" s="26" t="str">
        <f>'Скорая медицинская помощь'!B50</f>
        <v>Пенжинская РБ</v>
      </c>
      <c r="C50" s="38">
        <f>'Скорая медицинская помощь'!D50</f>
        <v>7292.67</v>
      </c>
      <c r="D50" s="39">
        <f>'Скорая медицинская помощь'!H50</f>
        <v>7292.67</v>
      </c>
      <c r="E50" s="51">
        <f t="shared" si="0"/>
        <v>0</v>
      </c>
      <c r="F50" s="38">
        <f>Поликлиника!D50</f>
        <v>4515.99</v>
      </c>
      <c r="G50" s="39">
        <f>Поликлиника!H50</f>
        <v>4515.99</v>
      </c>
      <c r="H50" s="41">
        <f t="shared" si="1"/>
        <v>0</v>
      </c>
      <c r="I50" s="39">
        <f>Поликлиника!S50</f>
        <v>2894.62</v>
      </c>
      <c r="J50" s="39">
        <f>Поликлиника!AA50</f>
        <v>3083.65</v>
      </c>
      <c r="K50" s="41">
        <f t="shared" si="2"/>
        <v>189.0300000000002</v>
      </c>
      <c r="L50" s="42">
        <f>Поликлиника!AU50</f>
        <v>4638.54</v>
      </c>
      <c r="M50" s="42">
        <f>Поликлиника!AY50</f>
        <v>4638.54</v>
      </c>
      <c r="N50" s="43">
        <f t="shared" si="3"/>
        <v>0</v>
      </c>
      <c r="O50" s="39">
        <f>Поликлиника!BK50</f>
        <v>45902.22</v>
      </c>
      <c r="P50" s="39">
        <f>Поликлиника!BO50</f>
        <v>45902.22</v>
      </c>
      <c r="Q50" s="41">
        <f t="shared" si="4"/>
        <v>0</v>
      </c>
      <c r="R50" s="44">
        <f>Поликлиника!CA50</f>
        <v>0</v>
      </c>
      <c r="S50" s="44">
        <f>Поликлиника!CE50</f>
        <v>0</v>
      </c>
      <c r="T50" s="45">
        <f t="shared" si="5"/>
        <v>0</v>
      </c>
      <c r="U50" s="46">
        <f>'Круглосуточный стационар'!D50</f>
        <v>25359.15</v>
      </c>
      <c r="V50" s="47">
        <f>'Круглосуточный стационар'!H50</f>
        <v>25359.15</v>
      </c>
      <c r="W50" s="45">
        <f t="shared" si="6"/>
        <v>0</v>
      </c>
      <c r="X50" s="46">
        <f>'Круглосуточный стационар'!T50</f>
        <v>0</v>
      </c>
      <c r="Y50" s="47">
        <f>'Круглосуточный стационар'!X50</f>
        <v>0</v>
      </c>
      <c r="Z50" s="45">
        <f t="shared" si="7"/>
        <v>0</v>
      </c>
      <c r="AA50" s="48">
        <f>'Дневной стационар'!D50</f>
        <v>3253.63</v>
      </c>
      <c r="AB50" s="39">
        <f>'Дневной стационар'!H50</f>
        <v>3253.63</v>
      </c>
      <c r="AC50" s="41">
        <f t="shared" si="8"/>
        <v>0</v>
      </c>
      <c r="AD50" s="39"/>
      <c r="AE50" s="39"/>
      <c r="AF50" s="45">
        <f t="shared" si="9"/>
        <v>0</v>
      </c>
      <c r="AG50" s="49">
        <f t="shared" si="10"/>
        <v>93856.82</v>
      </c>
      <c r="AH50" s="50">
        <f t="shared" si="11"/>
        <v>94045.85</v>
      </c>
      <c r="AI50" s="33">
        <f t="shared" si="12"/>
        <v>189.02999999999884</v>
      </c>
      <c r="AJ50" s="50">
        <f>[1]Пенжин!$T$15</f>
        <v>0</v>
      </c>
      <c r="AK50" s="50">
        <f>[3]Пенжин!$T$15</f>
        <v>0</v>
      </c>
      <c r="AL50" s="33">
        <f t="shared" si="13"/>
        <v>0</v>
      </c>
      <c r="AM50" s="50">
        <f>[1]Пенжин!$T$14</f>
        <v>93856.82</v>
      </c>
      <c r="AN50" s="50">
        <f>[3]Пенжин!$T$14</f>
        <v>94045.85</v>
      </c>
      <c r="AO50" s="33">
        <f t="shared" si="14"/>
        <v>189.02999999999884</v>
      </c>
      <c r="AQ50" s="146"/>
      <c r="AR50" s="146"/>
    </row>
    <row r="51" spans="1:44" x14ac:dyDescent="0.25">
      <c r="A51" s="24">
        <f>'Скорая медицинская помощь'!A51</f>
        <v>37</v>
      </c>
      <c r="B51" s="28" t="str">
        <f>'Скорая медицинская помощь'!B51</f>
        <v>Никольская РБ</v>
      </c>
      <c r="C51" s="38">
        <f>'Скорая медицинская помощь'!D51</f>
        <v>0</v>
      </c>
      <c r="D51" s="39">
        <f>'Скорая медицинская помощь'!H51</f>
        <v>0</v>
      </c>
      <c r="E51" s="40">
        <f t="shared" si="0"/>
        <v>0</v>
      </c>
      <c r="F51" s="38">
        <f>Поликлиника!D51</f>
        <v>1116.4000000000001</v>
      </c>
      <c r="G51" s="39">
        <f>Поликлиника!H51</f>
        <v>1116.4000000000001</v>
      </c>
      <c r="H51" s="41">
        <f t="shared" si="1"/>
        <v>0</v>
      </c>
      <c r="I51" s="39">
        <f>Поликлиника!S51</f>
        <v>2507.13</v>
      </c>
      <c r="J51" s="39">
        <f>Поликлиника!AA51</f>
        <v>2506.91</v>
      </c>
      <c r="K51" s="52">
        <f t="shared" si="2"/>
        <v>-0.22000000000025466</v>
      </c>
      <c r="L51" s="42">
        <f>Поликлиника!AU51</f>
        <v>0</v>
      </c>
      <c r="M51" s="42">
        <f>Поликлиника!AY51</f>
        <v>0</v>
      </c>
      <c r="N51" s="43">
        <f t="shared" si="3"/>
        <v>0</v>
      </c>
      <c r="O51" s="39">
        <f>Поликлиника!BK51</f>
        <v>29789.34</v>
      </c>
      <c r="P51" s="39">
        <f>Поликлиника!BO51</f>
        <v>29781.21</v>
      </c>
      <c r="Q51" s="41">
        <f t="shared" si="4"/>
        <v>-8.1300000000010186</v>
      </c>
      <c r="R51" s="44">
        <f>Поликлиника!CA51</f>
        <v>12.8804</v>
      </c>
      <c r="S51" s="44">
        <f>Поликлиника!CE51</f>
        <v>12.8804</v>
      </c>
      <c r="T51" s="45">
        <f t="shared" si="5"/>
        <v>0</v>
      </c>
      <c r="U51" s="46">
        <f>'Круглосуточный стационар'!D51</f>
        <v>10916.13</v>
      </c>
      <c r="V51" s="47">
        <f>'Круглосуточный стационар'!H51</f>
        <v>10916.13</v>
      </c>
      <c r="W51" s="45">
        <f t="shared" si="6"/>
        <v>0</v>
      </c>
      <c r="X51" s="46">
        <f>'Круглосуточный стационар'!T51</f>
        <v>0</v>
      </c>
      <c r="Y51" s="47">
        <f>'Круглосуточный стационар'!X51</f>
        <v>0</v>
      </c>
      <c r="Z51" s="45">
        <f t="shared" si="7"/>
        <v>0</v>
      </c>
      <c r="AA51" s="48">
        <f>'Дневной стационар'!D51</f>
        <v>2725.23</v>
      </c>
      <c r="AB51" s="39">
        <f>'Дневной стационар'!H51</f>
        <v>2725.23</v>
      </c>
      <c r="AC51" s="41">
        <f t="shared" si="8"/>
        <v>0</v>
      </c>
      <c r="AD51" s="39"/>
      <c r="AE51" s="39"/>
      <c r="AF51" s="45">
        <f t="shared" si="9"/>
        <v>0</v>
      </c>
      <c r="AG51" s="49">
        <f t="shared" si="10"/>
        <v>47054.23</v>
      </c>
      <c r="AH51" s="50">
        <f t="shared" si="11"/>
        <v>47045.880000000005</v>
      </c>
      <c r="AI51" s="33">
        <f t="shared" si="12"/>
        <v>-8.3499999999985448</v>
      </c>
      <c r="AJ51" s="50">
        <f>[1]Ник!$T$15</f>
        <v>0</v>
      </c>
      <c r="AK51" s="50">
        <f>[3]Ник!$T$15</f>
        <v>0</v>
      </c>
      <c r="AL51" s="33">
        <f t="shared" si="13"/>
        <v>0</v>
      </c>
      <c r="AM51" s="50">
        <f>[1]Ник!$T$14</f>
        <v>47054.23</v>
      </c>
      <c r="AN51" s="50">
        <f>[3]Ник!$T$14</f>
        <v>47045.880000000005</v>
      </c>
      <c r="AO51" s="33">
        <f>AN51-AM51</f>
        <v>-8.3499999999985448</v>
      </c>
      <c r="AQ51" s="146"/>
      <c r="AR51" s="146"/>
    </row>
    <row r="52" spans="1:44" x14ac:dyDescent="0.25">
      <c r="A52" s="24">
        <f>'Скорая медицинская помощь'!A52</f>
        <v>38</v>
      </c>
      <c r="B52" s="28" t="str">
        <f>'Скорая медицинская помощь'!B52</f>
        <v>Олюторская РБ</v>
      </c>
      <c r="C52" s="38">
        <f>'Скорая медицинская помощь'!D52</f>
        <v>15098.42</v>
      </c>
      <c r="D52" s="39">
        <f>'Скорая медицинская помощь'!H52</f>
        <v>15098.42</v>
      </c>
      <c r="E52" s="40">
        <f t="shared" si="0"/>
        <v>0</v>
      </c>
      <c r="F52" s="38">
        <f>Поликлиника!D52</f>
        <v>13294.349999999999</v>
      </c>
      <c r="G52" s="39">
        <f>Поликлиника!H52</f>
        <v>13294.349999999999</v>
      </c>
      <c r="H52" s="41">
        <f t="shared" si="1"/>
        <v>0</v>
      </c>
      <c r="I52" s="39">
        <f>Поликлиника!S52</f>
        <v>8625.1700000000019</v>
      </c>
      <c r="J52" s="39">
        <f>Поликлиника!AA52</f>
        <v>8625.1700000000019</v>
      </c>
      <c r="K52" s="41">
        <f t="shared" si="2"/>
        <v>0</v>
      </c>
      <c r="L52" s="42">
        <f>Поликлиника!AU52</f>
        <v>1727.21</v>
      </c>
      <c r="M52" s="42">
        <f>Поликлиника!AY52</f>
        <v>1727.21</v>
      </c>
      <c r="N52" s="43">
        <f t="shared" si="3"/>
        <v>0</v>
      </c>
      <c r="O52" s="39">
        <f>Поликлиника!BK52</f>
        <v>95266.94</v>
      </c>
      <c r="P52" s="39">
        <f>Поликлиника!BO52</f>
        <v>95266.94</v>
      </c>
      <c r="Q52" s="41">
        <f t="shared" si="4"/>
        <v>0</v>
      </c>
      <c r="R52" s="44">
        <f>Поликлиника!CA52</f>
        <v>923.86279999999999</v>
      </c>
      <c r="S52" s="44">
        <f>Поликлиника!CE52</f>
        <v>923.86320000000001</v>
      </c>
      <c r="T52" s="45">
        <f t="shared" si="5"/>
        <v>4.0000000001327862E-4</v>
      </c>
      <c r="U52" s="46">
        <f>'Круглосуточный стационар'!D52</f>
        <v>34402.9</v>
      </c>
      <c r="V52" s="47">
        <f>'Круглосуточный стационар'!H52</f>
        <v>34402.9</v>
      </c>
      <c r="W52" s="45">
        <f t="shared" si="6"/>
        <v>0</v>
      </c>
      <c r="X52" s="46">
        <f>'Круглосуточный стационар'!T52</f>
        <v>0</v>
      </c>
      <c r="Y52" s="47">
        <f>'Круглосуточный стационар'!X52</f>
        <v>0</v>
      </c>
      <c r="Z52" s="45">
        <f t="shared" si="7"/>
        <v>0</v>
      </c>
      <c r="AA52" s="48">
        <f>'Дневной стационар'!D52</f>
        <v>18545.810000000001</v>
      </c>
      <c r="AB52" s="39">
        <f>'Дневной стационар'!H52</f>
        <v>18545.810000000001</v>
      </c>
      <c r="AC52" s="41">
        <f t="shared" si="8"/>
        <v>0</v>
      </c>
      <c r="AD52" s="39"/>
      <c r="AE52" s="39"/>
      <c r="AF52" s="45">
        <f t="shared" si="9"/>
        <v>0</v>
      </c>
      <c r="AG52" s="49">
        <f t="shared" si="10"/>
        <v>186960.80000000002</v>
      </c>
      <c r="AH52" s="50">
        <f>D52+G52+M52+P52+V52+AB52+AE52+J52</f>
        <v>186960.80000000002</v>
      </c>
      <c r="AI52" s="33">
        <f t="shared" si="12"/>
        <v>0</v>
      </c>
      <c r="AJ52" s="50">
        <f>[1]Олют!$T$15</f>
        <v>1860.3797499999998</v>
      </c>
      <c r="AK52" s="50">
        <f>[3]Олют!$T$15</f>
        <v>1860.3797499999998</v>
      </c>
      <c r="AL52" s="33">
        <f t="shared" si="13"/>
        <v>0</v>
      </c>
      <c r="AM52" s="50">
        <f>[1]Олют!$T$14</f>
        <v>185100.42025</v>
      </c>
      <c r="AN52" s="50">
        <f>[3]Олют!$T$14</f>
        <v>185100.42025</v>
      </c>
      <c r="AO52" s="33">
        <f t="shared" si="14"/>
        <v>0</v>
      </c>
      <c r="AQ52" s="146"/>
      <c r="AR52" s="146"/>
    </row>
    <row r="53" spans="1:44" x14ac:dyDescent="0.25">
      <c r="A53" s="24">
        <f>'Скорая медицинская помощь'!A53</f>
        <v>39</v>
      </c>
      <c r="B53" s="30" t="str">
        <f>'Скорая медицинская помощь'!B53</f>
        <v>Центр общ. Здоровья</v>
      </c>
      <c r="C53" s="38">
        <f>'Скорая медицинская помощь'!D53</f>
        <v>0</v>
      </c>
      <c r="D53" s="39">
        <f>'Скорая медицинская помощь'!H53</f>
        <v>0</v>
      </c>
      <c r="E53" s="40">
        <f t="shared" si="0"/>
        <v>0</v>
      </c>
      <c r="F53" s="38">
        <f>Поликлиника!D53</f>
        <v>23644.86</v>
      </c>
      <c r="G53" s="39">
        <f>Поликлиника!H53</f>
        <v>23644.86</v>
      </c>
      <c r="H53" s="41">
        <f t="shared" si="1"/>
        <v>0</v>
      </c>
      <c r="I53" s="39">
        <f>Поликлиника!S53</f>
        <v>30345.840000000004</v>
      </c>
      <c r="J53" s="39">
        <f>Поликлиника!AA53</f>
        <v>30345.840000000004</v>
      </c>
      <c r="K53" s="41">
        <f t="shared" si="2"/>
        <v>0</v>
      </c>
      <c r="L53" s="42">
        <f>Поликлиника!AU53</f>
        <v>7742.93</v>
      </c>
      <c r="M53" s="42">
        <f>Поликлиника!AY53</f>
        <v>6312.76</v>
      </c>
      <c r="N53" s="43">
        <f t="shared" si="3"/>
        <v>-1430.17</v>
      </c>
      <c r="O53" s="39">
        <f>Поликлиника!BK53</f>
        <v>24197.34</v>
      </c>
      <c r="P53" s="39">
        <f>Поликлиника!BO53</f>
        <v>24129.52</v>
      </c>
      <c r="Q53" s="41">
        <f t="shared" si="4"/>
        <v>-67.819999999999709</v>
      </c>
      <c r="R53" s="44">
        <f>Поликлиника!CA53</f>
        <v>772.82399999999996</v>
      </c>
      <c r="S53" s="44">
        <f>Поликлиника!CE53</f>
        <v>705</v>
      </c>
      <c r="T53" s="45">
        <f t="shared" si="5"/>
        <v>-67.823999999999955</v>
      </c>
      <c r="U53" s="46">
        <f>'Круглосуточный стационар'!D53</f>
        <v>0</v>
      </c>
      <c r="V53" s="47">
        <f>'Круглосуточный стационар'!H53</f>
        <v>0</v>
      </c>
      <c r="W53" s="45">
        <f t="shared" si="6"/>
        <v>0</v>
      </c>
      <c r="X53" s="46">
        <f>'Круглосуточный стационар'!T53</f>
        <v>0</v>
      </c>
      <c r="Y53" s="47">
        <f>'Круглосуточный стационар'!X53</f>
        <v>0</v>
      </c>
      <c r="Z53" s="45">
        <f t="shared" si="7"/>
        <v>0</v>
      </c>
      <c r="AA53" s="48">
        <f>'Дневной стационар'!D53</f>
        <v>20509.089999999997</v>
      </c>
      <c r="AB53" s="39">
        <f>'Дневной стационар'!H53</f>
        <v>17514.760000000002</v>
      </c>
      <c r="AC53" s="41">
        <f t="shared" si="8"/>
        <v>-2994.3299999999945</v>
      </c>
      <c r="AD53" s="39"/>
      <c r="AE53" s="39"/>
      <c r="AF53" s="45">
        <f t="shared" si="9"/>
        <v>0</v>
      </c>
      <c r="AG53" s="49">
        <f t="shared" si="10"/>
        <v>106440.06</v>
      </c>
      <c r="AH53" s="50">
        <f t="shared" si="11"/>
        <v>101947.73999999999</v>
      </c>
      <c r="AI53" s="33">
        <f t="shared" si="12"/>
        <v>-4492.320000000007</v>
      </c>
      <c r="AJ53" s="50">
        <f>[1]ЦМП!$T$15</f>
        <v>8173.1599999999989</v>
      </c>
      <c r="AK53" s="50">
        <f>[3]ЦМП!$T$15</f>
        <v>7122.079999999999</v>
      </c>
      <c r="AL53" s="33">
        <f t="shared" si="13"/>
        <v>-1051.08</v>
      </c>
      <c r="AM53" s="50">
        <f>[1]ЦМП!$T$14</f>
        <v>98266.9</v>
      </c>
      <c r="AN53" s="50">
        <f>[3]ЦМП!$T$14</f>
        <v>94825.660000000018</v>
      </c>
      <c r="AO53" s="33">
        <f t="shared" si="14"/>
        <v>-3441.2399999999761</v>
      </c>
      <c r="AQ53" s="146"/>
      <c r="AR53" s="146"/>
    </row>
    <row r="54" spans="1:44" x14ac:dyDescent="0.25">
      <c r="A54" s="24">
        <f>'Скорая медицинская помощь'!A54</f>
        <v>40</v>
      </c>
      <c r="B54" s="31" t="str">
        <f>'Скорая медицинская помощь'!B54</f>
        <v>Камч.невролог.кл-ка</v>
      </c>
      <c r="C54" s="38">
        <f>'Скорая медицинская помощь'!D54</f>
        <v>0</v>
      </c>
      <c r="D54" s="39">
        <f>'Скорая медицинская помощь'!H54</f>
        <v>0</v>
      </c>
      <c r="E54" s="40">
        <f t="shared" si="0"/>
        <v>0</v>
      </c>
      <c r="F54" s="38">
        <f>Поликлиника!D54</f>
        <v>0</v>
      </c>
      <c r="G54" s="39">
        <f>Поликлиника!H54</f>
        <v>0</v>
      </c>
      <c r="H54" s="41">
        <f t="shared" si="1"/>
        <v>0</v>
      </c>
      <c r="I54" s="39">
        <f>Поликлиника!S54</f>
        <v>0</v>
      </c>
      <c r="J54" s="39">
        <f>Поликлиника!AA54</f>
        <v>0</v>
      </c>
      <c r="K54" s="41">
        <f t="shared" si="2"/>
        <v>0</v>
      </c>
      <c r="L54" s="42">
        <f>Поликлиника!AU54</f>
        <v>0</v>
      </c>
      <c r="M54" s="42">
        <f>Поликлиника!AY54</f>
        <v>0</v>
      </c>
      <c r="N54" s="43">
        <f t="shared" si="3"/>
        <v>0</v>
      </c>
      <c r="O54" s="39">
        <f>Поликлиника!BK54</f>
        <v>4992.05</v>
      </c>
      <c r="P54" s="39">
        <f>Поликлиника!BO54</f>
        <v>4991.09</v>
      </c>
      <c r="Q54" s="41">
        <f t="shared" si="4"/>
        <v>-0.96000000000003638</v>
      </c>
      <c r="R54" s="44">
        <f>Поликлиника!CA54</f>
        <v>4992.0456599999998</v>
      </c>
      <c r="S54" s="44">
        <f>Поликлиника!CE54</f>
        <v>4991.0852400000003</v>
      </c>
      <c r="T54" s="45">
        <f t="shared" si="5"/>
        <v>-0.96041999999943073</v>
      </c>
      <c r="U54" s="46">
        <f>'Круглосуточный стационар'!D54</f>
        <v>0</v>
      </c>
      <c r="V54" s="47">
        <f>'Круглосуточный стационар'!H54</f>
        <v>0</v>
      </c>
      <c r="W54" s="45">
        <f t="shared" si="6"/>
        <v>0</v>
      </c>
      <c r="X54" s="46">
        <f>'Круглосуточный стационар'!T54</f>
        <v>0</v>
      </c>
      <c r="Y54" s="47">
        <f>'Круглосуточный стационар'!X54</f>
        <v>0</v>
      </c>
      <c r="Z54" s="45">
        <f t="shared" si="7"/>
        <v>0</v>
      </c>
      <c r="AA54" s="48">
        <f>'Дневной стационар'!D54</f>
        <v>13822.5</v>
      </c>
      <c r="AB54" s="39">
        <f>'Дневной стационар'!H54</f>
        <v>13822.5</v>
      </c>
      <c r="AC54" s="41">
        <f t="shared" si="8"/>
        <v>0</v>
      </c>
      <c r="AD54" s="39"/>
      <c r="AE54" s="39"/>
      <c r="AF54" s="45">
        <f t="shared" si="9"/>
        <v>0</v>
      </c>
      <c r="AG54" s="49">
        <f t="shared" si="10"/>
        <v>18814.55</v>
      </c>
      <c r="AH54" s="50">
        <f t="shared" si="11"/>
        <v>18813.59</v>
      </c>
      <c r="AI54" s="33">
        <f t="shared" si="12"/>
        <v>-0.95999999999912689</v>
      </c>
      <c r="AJ54" s="50">
        <f>[1]КНК!$T$15</f>
        <v>0</v>
      </c>
      <c r="AK54" s="50">
        <f>[3]КНК!$T$15</f>
        <v>0</v>
      </c>
      <c r="AL54" s="33">
        <f t="shared" si="13"/>
        <v>0</v>
      </c>
      <c r="AM54" s="50">
        <f>[1]КНК!$T$14</f>
        <v>18814.55</v>
      </c>
      <c r="AN54" s="50">
        <f>[3]КНК!$T$14</f>
        <v>18813.59</v>
      </c>
      <c r="AO54" s="33">
        <f t="shared" si="14"/>
        <v>-0.95999999999912689</v>
      </c>
      <c r="AQ54" s="146"/>
      <c r="AR54" s="146"/>
    </row>
    <row r="55" spans="1:44" x14ac:dyDescent="0.25">
      <c r="A55" s="24">
        <f>'Скорая медицинская помощь'!A55</f>
        <v>41</v>
      </c>
      <c r="B55" s="30" t="str">
        <f>'Скорая медицинская помощь'!B55</f>
        <v>ОРМЕДИУМ</v>
      </c>
      <c r="C55" s="38">
        <f>'Скорая медицинская помощь'!D55</f>
        <v>0</v>
      </c>
      <c r="D55" s="39">
        <f>'Скорая медицинская помощь'!H55</f>
        <v>0</v>
      </c>
      <c r="E55" s="40">
        <f t="shared" si="0"/>
        <v>0</v>
      </c>
      <c r="F55" s="38">
        <f>Поликлиника!D55</f>
        <v>0</v>
      </c>
      <c r="G55" s="39">
        <f>Поликлиника!H55</f>
        <v>0</v>
      </c>
      <c r="H55" s="41">
        <f t="shared" si="1"/>
        <v>0</v>
      </c>
      <c r="I55" s="39">
        <f>Поликлиника!S55</f>
        <v>0</v>
      </c>
      <c r="J55" s="39">
        <f>Поликлиника!AA55</f>
        <v>0</v>
      </c>
      <c r="K55" s="41">
        <f t="shared" si="2"/>
        <v>0</v>
      </c>
      <c r="L55" s="42">
        <f>Поликлиника!AU55</f>
        <v>0</v>
      </c>
      <c r="M55" s="42">
        <f>Поликлиника!AY55</f>
        <v>0</v>
      </c>
      <c r="N55" s="43">
        <f t="shared" si="3"/>
        <v>0</v>
      </c>
      <c r="O55" s="39">
        <f>Поликлиника!BK55</f>
        <v>0</v>
      </c>
      <c r="P55" s="39">
        <f>Поликлиника!BO55</f>
        <v>0</v>
      </c>
      <c r="Q55" s="41">
        <f t="shared" si="4"/>
        <v>0</v>
      </c>
      <c r="R55" s="44">
        <f>Поликлиника!CA55</f>
        <v>0</v>
      </c>
      <c r="S55" s="44">
        <f>Поликлиника!CE55</f>
        <v>0</v>
      </c>
      <c r="T55" s="45">
        <f t="shared" si="5"/>
        <v>0</v>
      </c>
      <c r="U55" s="46">
        <f>'Круглосуточный стационар'!D55</f>
        <v>0</v>
      </c>
      <c r="V55" s="47">
        <f>'Круглосуточный стационар'!H55</f>
        <v>0</v>
      </c>
      <c r="W55" s="45">
        <f t="shared" si="6"/>
        <v>0</v>
      </c>
      <c r="X55" s="46">
        <f>'Круглосуточный стационар'!T55</f>
        <v>0</v>
      </c>
      <c r="Y55" s="47">
        <f>'Круглосуточный стационар'!X55</f>
        <v>0</v>
      </c>
      <c r="Z55" s="45">
        <f t="shared" si="7"/>
        <v>0</v>
      </c>
      <c r="AA55" s="48">
        <f>'Дневной стационар'!D55</f>
        <v>51522.58</v>
      </c>
      <c r="AB55" s="39">
        <f>'Дневной стационар'!H55</f>
        <v>47125.22</v>
      </c>
      <c r="AC55" s="41">
        <f t="shared" si="8"/>
        <v>-4397.3600000000006</v>
      </c>
      <c r="AD55" s="39"/>
      <c r="AE55" s="39"/>
      <c r="AF55" s="45">
        <f t="shared" si="9"/>
        <v>0</v>
      </c>
      <c r="AG55" s="49">
        <f t="shared" si="10"/>
        <v>51522.58</v>
      </c>
      <c r="AH55" s="50">
        <f t="shared" si="11"/>
        <v>47125.22</v>
      </c>
      <c r="AI55" s="33">
        <f t="shared" si="12"/>
        <v>-4397.3600000000006</v>
      </c>
      <c r="AJ55" s="50">
        <f>[1]Ормед!$T$15</f>
        <v>0</v>
      </c>
      <c r="AK55" s="50">
        <f>[3]Ормед!$T$15</f>
        <v>0</v>
      </c>
      <c r="AL55" s="33">
        <f t="shared" si="13"/>
        <v>0</v>
      </c>
      <c r="AM55" s="50">
        <f>[1]Ормед!$T$14</f>
        <v>51522.58</v>
      </c>
      <c r="AN55" s="50">
        <f>[3]Ормед!$T$14</f>
        <v>47125.22</v>
      </c>
      <c r="AO55" s="33">
        <f t="shared" si="14"/>
        <v>-4397.3600000000006</v>
      </c>
      <c r="AQ55" s="146"/>
      <c r="AR55" s="146"/>
    </row>
    <row r="56" spans="1:44" x14ac:dyDescent="0.25">
      <c r="A56" s="24">
        <f>'Скорая медицинская помощь'!A56</f>
        <v>42</v>
      </c>
      <c r="B56" s="30" t="str">
        <f>'Скорая медицинская помощь'!B56</f>
        <v>БМК</v>
      </c>
      <c r="C56" s="38">
        <f>'Скорая медицинская помощь'!D56</f>
        <v>0</v>
      </c>
      <c r="D56" s="39">
        <f>'Скорая медицинская помощь'!H56</f>
        <v>0</v>
      </c>
      <c r="E56" s="40">
        <f t="shared" si="0"/>
        <v>0</v>
      </c>
      <c r="F56" s="38">
        <f>Поликлиника!D56</f>
        <v>0</v>
      </c>
      <c r="G56" s="39">
        <f>Поликлиника!H56</f>
        <v>0</v>
      </c>
      <c r="H56" s="41">
        <f t="shared" si="1"/>
        <v>0</v>
      </c>
      <c r="I56" s="39">
        <f>Поликлиника!S56</f>
        <v>0</v>
      </c>
      <c r="J56" s="39">
        <f>Поликлиника!AA56</f>
        <v>0</v>
      </c>
      <c r="K56" s="41">
        <f t="shared" si="2"/>
        <v>0</v>
      </c>
      <c r="L56" s="42">
        <f>Поликлиника!AU56</f>
        <v>0</v>
      </c>
      <c r="M56" s="42">
        <f>Поликлиника!AY56</f>
        <v>0</v>
      </c>
      <c r="N56" s="43">
        <f t="shared" si="3"/>
        <v>0</v>
      </c>
      <c r="O56" s="39">
        <f>Поликлиника!BK56</f>
        <v>0</v>
      </c>
      <c r="P56" s="39">
        <f>Поликлиника!BO56</f>
        <v>0</v>
      </c>
      <c r="Q56" s="41">
        <f t="shared" si="4"/>
        <v>0</v>
      </c>
      <c r="R56" s="44">
        <f>Поликлиника!CA56</f>
        <v>0</v>
      </c>
      <c r="S56" s="44">
        <f>Поликлиника!CE56</f>
        <v>0</v>
      </c>
      <c r="T56" s="45">
        <f t="shared" si="5"/>
        <v>0</v>
      </c>
      <c r="U56" s="46">
        <f>'Круглосуточный стационар'!D56</f>
        <v>0</v>
      </c>
      <c r="V56" s="47">
        <f>'Круглосуточный стационар'!H56</f>
        <v>0</v>
      </c>
      <c r="W56" s="45">
        <f t="shared" si="6"/>
        <v>0</v>
      </c>
      <c r="X56" s="46">
        <f>'Круглосуточный стационар'!T56</f>
        <v>0</v>
      </c>
      <c r="Y56" s="47">
        <f>'Круглосуточный стационар'!X56</f>
        <v>0</v>
      </c>
      <c r="Z56" s="45">
        <f t="shared" si="7"/>
        <v>0</v>
      </c>
      <c r="AA56" s="48">
        <f>'Дневной стационар'!D56</f>
        <v>115361.26000000001</v>
      </c>
      <c r="AB56" s="39">
        <f>'Дневной стационар'!H56</f>
        <v>115361.26000000001</v>
      </c>
      <c r="AC56" s="41">
        <f t="shared" si="8"/>
        <v>0</v>
      </c>
      <c r="AD56" s="39"/>
      <c r="AE56" s="39"/>
      <c r="AF56" s="45">
        <f t="shared" si="9"/>
        <v>0</v>
      </c>
      <c r="AG56" s="49">
        <f t="shared" si="10"/>
        <v>115361.26000000001</v>
      </c>
      <c r="AH56" s="50">
        <f t="shared" si="11"/>
        <v>115361.26000000001</v>
      </c>
      <c r="AI56" s="33">
        <f t="shared" si="12"/>
        <v>0</v>
      </c>
      <c r="AJ56" s="50">
        <f>[1]БМК!$T$15</f>
        <v>0</v>
      </c>
      <c r="AK56" s="50">
        <f>[3]БМК!$T$15</f>
        <v>0</v>
      </c>
      <c r="AL56" s="33">
        <f t="shared" si="13"/>
        <v>0</v>
      </c>
      <c r="AM56" s="50">
        <f>[1]БМК!$T$14</f>
        <v>115361.26000000001</v>
      </c>
      <c r="AN56" s="50">
        <f>[3]БМК!$T$14</f>
        <v>115361.26000000001</v>
      </c>
      <c r="AO56" s="33">
        <f t="shared" si="14"/>
        <v>0</v>
      </c>
      <c r="AQ56" s="146"/>
      <c r="AR56" s="146"/>
    </row>
    <row r="57" spans="1:44" hidden="1" x14ac:dyDescent="0.25">
      <c r="A57" s="24">
        <f>'Скорая медицинская помощь'!A57</f>
        <v>44</v>
      </c>
      <c r="B57" s="30">
        <f>'Скорая медицинская помощь'!B57</f>
        <v>0</v>
      </c>
      <c r="C57" s="38">
        <f>'Скорая медицинская помощь'!D57</f>
        <v>0</v>
      </c>
      <c r="D57" s="39">
        <f>'Скорая медицинская помощь'!H57</f>
        <v>0</v>
      </c>
      <c r="E57" s="40">
        <f t="shared" si="0"/>
        <v>0</v>
      </c>
      <c r="F57" s="38">
        <f>Поликлиника!D57</f>
        <v>0</v>
      </c>
      <c r="G57" s="39">
        <f>Поликлиника!H57</f>
        <v>0</v>
      </c>
      <c r="H57" s="41">
        <f t="shared" si="1"/>
        <v>0</v>
      </c>
      <c r="I57" s="39">
        <f>Поликлиника!S57</f>
        <v>0</v>
      </c>
      <c r="J57" s="39">
        <f>Поликлиника!AA57</f>
        <v>0</v>
      </c>
      <c r="K57" s="41">
        <f t="shared" si="2"/>
        <v>0</v>
      </c>
      <c r="L57" s="42">
        <f>Поликлиника!AU57</f>
        <v>0</v>
      </c>
      <c r="M57" s="42">
        <f>Поликлиника!AY57</f>
        <v>0</v>
      </c>
      <c r="N57" s="43">
        <f t="shared" si="3"/>
        <v>0</v>
      </c>
      <c r="O57" s="39">
        <f>Поликлиника!BK57</f>
        <v>0</v>
      </c>
      <c r="P57" s="39">
        <f>Поликлиника!BO57</f>
        <v>0</v>
      </c>
      <c r="Q57" s="41">
        <f t="shared" si="4"/>
        <v>0</v>
      </c>
      <c r="R57" s="44">
        <f>Поликлиника!CA57</f>
        <v>0</v>
      </c>
      <c r="S57" s="44">
        <f>Поликлиника!CE57</f>
        <v>0</v>
      </c>
      <c r="T57" s="45">
        <f t="shared" si="5"/>
        <v>0</v>
      </c>
      <c r="U57" s="46">
        <f>'Круглосуточный стационар'!D57</f>
        <v>0</v>
      </c>
      <c r="V57" s="47">
        <f>'Круглосуточный стационар'!H57</f>
        <v>0</v>
      </c>
      <c r="W57" s="45">
        <f t="shared" si="6"/>
        <v>0</v>
      </c>
      <c r="X57" s="46">
        <f>'Круглосуточный стационар'!T57</f>
        <v>0</v>
      </c>
      <c r="Y57" s="47">
        <f>'Круглосуточный стационар'!X57</f>
        <v>0</v>
      </c>
      <c r="Z57" s="45">
        <f t="shared" si="7"/>
        <v>0</v>
      </c>
      <c r="AA57" s="48">
        <f>'Дневной стационар'!D57</f>
        <v>0</v>
      </c>
      <c r="AB57" s="39">
        <f>'Дневной стационар'!H57</f>
        <v>0</v>
      </c>
      <c r="AC57" s="41">
        <f t="shared" si="8"/>
        <v>0</v>
      </c>
      <c r="AD57" s="39"/>
      <c r="AE57" s="39"/>
      <c r="AF57" s="45">
        <f t="shared" si="9"/>
        <v>0</v>
      </c>
      <c r="AG57" s="49">
        <f t="shared" si="10"/>
        <v>0</v>
      </c>
      <c r="AH57" s="50">
        <f t="shared" si="11"/>
        <v>0</v>
      </c>
      <c r="AI57" s="33">
        <f t="shared" si="12"/>
        <v>0</v>
      </c>
      <c r="AJ57" s="50"/>
      <c r="AK57" s="50"/>
      <c r="AL57" s="33"/>
      <c r="AM57" s="50"/>
      <c r="AN57" s="50"/>
      <c r="AO57" s="33"/>
      <c r="AQ57" s="146"/>
      <c r="AR57" s="146"/>
    </row>
    <row r="58" spans="1:44" x14ac:dyDescent="0.25">
      <c r="A58" s="24">
        <f>'Скорая медицинская помощь'!A58</f>
        <v>43</v>
      </c>
      <c r="B58" s="30" t="str">
        <f>'Скорая медицинская помощь'!B58</f>
        <v>ЭКО центр</v>
      </c>
      <c r="C58" s="38">
        <f>'Скорая медицинская помощь'!D58</f>
        <v>0</v>
      </c>
      <c r="D58" s="39">
        <f>'Скорая медицинская помощь'!H58</f>
        <v>0</v>
      </c>
      <c r="E58" s="40">
        <f t="shared" si="0"/>
        <v>0</v>
      </c>
      <c r="F58" s="38">
        <f>Поликлиника!D58</f>
        <v>0</v>
      </c>
      <c r="G58" s="39">
        <f>Поликлиника!H58</f>
        <v>0</v>
      </c>
      <c r="H58" s="41">
        <f t="shared" si="1"/>
        <v>0</v>
      </c>
      <c r="I58" s="39">
        <f>Поликлиника!S58</f>
        <v>0</v>
      </c>
      <c r="J58" s="39">
        <f>Поликлиника!AA58</f>
        <v>0</v>
      </c>
      <c r="K58" s="41">
        <f t="shared" si="2"/>
        <v>0</v>
      </c>
      <c r="L58" s="42">
        <f>Поликлиника!AU58</f>
        <v>0</v>
      </c>
      <c r="M58" s="42">
        <f>Поликлиника!AY58</f>
        <v>0</v>
      </c>
      <c r="N58" s="43">
        <f t="shared" si="3"/>
        <v>0</v>
      </c>
      <c r="O58" s="39">
        <f>Поликлиника!BK58</f>
        <v>0</v>
      </c>
      <c r="P58" s="39">
        <f>Поликлиника!BO58</f>
        <v>0</v>
      </c>
      <c r="Q58" s="41">
        <f t="shared" si="4"/>
        <v>0</v>
      </c>
      <c r="R58" s="44">
        <f>Поликлиника!CA58</f>
        <v>0</v>
      </c>
      <c r="S58" s="44">
        <f>Поликлиника!CE58</f>
        <v>0</v>
      </c>
      <c r="T58" s="45">
        <f t="shared" si="5"/>
        <v>0</v>
      </c>
      <c r="U58" s="46">
        <f>'Круглосуточный стационар'!D58</f>
        <v>0</v>
      </c>
      <c r="V58" s="47">
        <f>'Круглосуточный стационар'!H58</f>
        <v>0</v>
      </c>
      <c r="W58" s="45">
        <f t="shared" si="6"/>
        <v>0</v>
      </c>
      <c r="X58" s="46">
        <f>'Круглосуточный стационар'!T58</f>
        <v>0</v>
      </c>
      <c r="Y58" s="47">
        <f>'Круглосуточный стационар'!X58</f>
        <v>0</v>
      </c>
      <c r="Z58" s="45">
        <f t="shared" si="7"/>
        <v>0</v>
      </c>
      <c r="AA58" s="48">
        <f>'Дневной стационар'!D58</f>
        <v>3386.3799999999997</v>
      </c>
      <c r="AB58" s="39">
        <f>'Дневной стационар'!H58</f>
        <v>2811.3799999999997</v>
      </c>
      <c r="AC58" s="41">
        <f t="shared" si="8"/>
        <v>-575</v>
      </c>
      <c r="AD58" s="39"/>
      <c r="AE58" s="39"/>
      <c r="AF58" s="45">
        <f t="shared" si="9"/>
        <v>0</v>
      </c>
      <c r="AG58" s="49">
        <f t="shared" si="10"/>
        <v>3386.3799999999997</v>
      </c>
      <c r="AH58" s="50">
        <f t="shared" si="11"/>
        <v>2811.3799999999997</v>
      </c>
      <c r="AI58" s="33">
        <f t="shared" si="12"/>
        <v>-575</v>
      </c>
      <c r="AJ58" s="50">
        <f>[1]ЭКОц!$T$15</f>
        <v>0</v>
      </c>
      <c r="AK58" s="50">
        <f>[3]ЭКОц!$T$15</f>
        <v>0</v>
      </c>
      <c r="AL58" s="33">
        <f t="shared" si="13"/>
        <v>0</v>
      </c>
      <c r="AM58" s="50">
        <f>[1]ЭКОц!$T$14</f>
        <v>3386.3799999999997</v>
      </c>
      <c r="AN58" s="50">
        <f>[3]ЭКОц!$T$14</f>
        <v>2811.3799999999997</v>
      </c>
      <c r="AO58" s="33">
        <f t="shared" si="14"/>
        <v>-575</v>
      </c>
      <c r="AQ58" s="146"/>
      <c r="AR58" s="146"/>
    </row>
    <row r="59" spans="1:44" x14ac:dyDescent="0.25">
      <c r="A59" s="24">
        <f>'Скорая медицинская помощь'!A59</f>
        <v>44</v>
      </c>
      <c r="B59" s="30" t="str">
        <f>'Скорая медицинская помощь'!B59</f>
        <v>РЖД-Медицина</v>
      </c>
      <c r="C59" s="38">
        <f>'Скорая медицинская помощь'!D59</f>
        <v>0</v>
      </c>
      <c r="D59" s="39">
        <f>'Скорая медицинская помощь'!H59</f>
        <v>0</v>
      </c>
      <c r="E59" s="40">
        <f t="shared" si="0"/>
        <v>0</v>
      </c>
      <c r="F59" s="38">
        <f>Поликлиника!D59</f>
        <v>0</v>
      </c>
      <c r="G59" s="39">
        <f>Поликлиника!H59</f>
        <v>0</v>
      </c>
      <c r="H59" s="41">
        <f t="shared" si="1"/>
        <v>0</v>
      </c>
      <c r="I59" s="39">
        <f>Поликлиника!S59</f>
        <v>0</v>
      </c>
      <c r="J59" s="39">
        <f>Поликлиника!AA59</f>
        <v>0</v>
      </c>
      <c r="K59" s="41">
        <f t="shared" si="2"/>
        <v>0</v>
      </c>
      <c r="L59" s="42">
        <f>Поликлиника!AU59</f>
        <v>0</v>
      </c>
      <c r="M59" s="42">
        <f>Поликлиника!AY59</f>
        <v>0</v>
      </c>
      <c r="N59" s="43">
        <f t="shared" si="3"/>
        <v>0</v>
      </c>
      <c r="O59" s="39">
        <f>Поликлиника!BK59</f>
        <v>0</v>
      </c>
      <c r="P59" s="39">
        <f>Поликлиника!BO59</f>
        <v>0</v>
      </c>
      <c r="Q59" s="41">
        <f t="shared" si="4"/>
        <v>0</v>
      </c>
      <c r="R59" s="44">
        <f>Поликлиника!CA59</f>
        <v>0</v>
      </c>
      <c r="S59" s="44">
        <f>Поликлиника!CE59</f>
        <v>0</v>
      </c>
      <c r="T59" s="45">
        <f t="shared" si="5"/>
        <v>0</v>
      </c>
      <c r="U59" s="46">
        <f>'Круглосуточный стационар'!D59</f>
        <v>544.23</v>
      </c>
      <c r="V59" s="47">
        <f>'Круглосуточный стационар'!H59</f>
        <v>544.23</v>
      </c>
      <c r="W59" s="45">
        <f t="shared" si="6"/>
        <v>0</v>
      </c>
      <c r="X59" s="46">
        <f>'Круглосуточный стационар'!T59</f>
        <v>544.23</v>
      </c>
      <c r="Y59" s="47">
        <f>'Круглосуточный стационар'!X59</f>
        <v>544.23</v>
      </c>
      <c r="Z59" s="45">
        <f t="shared" si="7"/>
        <v>0</v>
      </c>
      <c r="AA59" s="48">
        <f>'Дневной стационар'!D59</f>
        <v>0</v>
      </c>
      <c r="AB59" s="39">
        <f>'Дневной стационар'!H59</f>
        <v>0</v>
      </c>
      <c r="AC59" s="41">
        <f t="shared" si="8"/>
        <v>0</v>
      </c>
      <c r="AD59" s="39"/>
      <c r="AE59" s="39"/>
      <c r="AF59" s="45">
        <f t="shared" si="9"/>
        <v>0</v>
      </c>
      <c r="AG59" s="49">
        <f t="shared" si="10"/>
        <v>544.23</v>
      </c>
      <c r="AH59" s="50">
        <f t="shared" si="11"/>
        <v>544.23</v>
      </c>
      <c r="AI59" s="33">
        <f t="shared" si="12"/>
        <v>0</v>
      </c>
      <c r="AJ59" s="50">
        <f>'[1]РЖД ВЛАД'!$T$15</f>
        <v>0</v>
      </c>
      <c r="AK59" s="50">
        <f>'[3]РЖД ВЛАД'!$T$15</f>
        <v>0</v>
      </c>
      <c r="AL59" s="33">
        <f t="shared" si="13"/>
        <v>0</v>
      </c>
      <c r="AM59" s="50">
        <f>'[1]РЖД ВЛАД'!$T$14</f>
        <v>544.23</v>
      </c>
      <c r="AN59" s="50">
        <f>'[3]РЖД ВЛАД'!$T$14</f>
        <v>544.23</v>
      </c>
      <c r="AO59" s="33">
        <f t="shared" si="14"/>
        <v>0</v>
      </c>
      <c r="AQ59" s="146"/>
      <c r="AR59" s="146"/>
    </row>
    <row r="60" spans="1:44" x14ac:dyDescent="0.25">
      <c r="A60" s="24">
        <f>'Скорая медицинская помощь'!A60</f>
        <v>45</v>
      </c>
      <c r="B60" s="30" t="str">
        <f>'Скорая медицинская помощь'!B60</f>
        <v>СПИД</v>
      </c>
      <c r="C60" s="38">
        <f>'Скорая медицинская помощь'!D60</f>
        <v>0</v>
      </c>
      <c r="D60" s="39">
        <f>'Скорая медицинская помощь'!H60</f>
        <v>0</v>
      </c>
      <c r="E60" s="40">
        <f t="shared" si="0"/>
        <v>0</v>
      </c>
      <c r="F60" s="38">
        <f>Поликлиника!D60</f>
        <v>0</v>
      </c>
      <c r="G60" s="39">
        <f>Поликлиника!H60</f>
        <v>0</v>
      </c>
      <c r="H60" s="41">
        <f t="shared" si="1"/>
        <v>0</v>
      </c>
      <c r="I60" s="39">
        <f>Поликлиника!S60</f>
        <v>2235.8200000000002</v>
      </c>
      <c r="J60" s="39">
        <f>Поликлиника!AA60</f>
        <v>1078.9500000000003</v>
      </c>
      <c r="K60" s="41">
        <f t="shared" si="2"/>
        <v>-1156.8699999999999</v>
      </c>
      <c r="L60" s="42">
        <f>Поликлиника!AU60</f>
        <v>0</v>
      </c>
      <c r="M60" s="42">
        <f>Поликлиника!AY60</f>
        <v>0</v>
      </c>
      <c r="N60" s="43">
        <f t="shared" si="3"/>
        <v>0</v>
      </c>
      <c r="O60" s="39">
        <f>Поликлиника!BK60</f>
        <v>328013.32</v>
      </c>
      <c r="P60" s="39">
        <f>Поликлиника!BO60</f>
        <v>291593.17</v>
      </c>
      <c r="Q60" s="41">
        <f t="shared" si="4"/>
        <v>-36420.150000000023</v>
      </c>
      <c r="R60" s="44">
        <f>Поликлиника!CA60</f>
        <v>325220.04095000005</v>
      </c>
      <c r="S60" s="44">
        <f>Поликлиника!CE60</f>
        <v>288799.89095000003</v>
      </c>
      <c r="T60" s="45">
        <f t="shared" si="5"/>
        <v>-36420.150000000023</v>
      </c>
      <c r="U60" s="46">
        <f>'Круглосуточный стационар'!D60</f>
        <v>248397.2</v>
      </c>
      <c r="V60" s="47">
        <f>'Круглосуточный стационар'!H60</f>
        <v>241288.88</v>
      </c>
      <c r="W60" s="45">
        <f t="shared" si="6"/>
        <v>-7108.320000000007</v>
      </c>
      <c r="X60" s="46">
        <f>'Круглосуточный стационар'!T60</f>
        <v>0</v>
      </c>
      <c r="Y60" s="47">
        <f>'Круглосуточный стационар'!X60</f>
        <v>0</v>
      </c>
      <c r="Z60" s="45">
        <f t="shared" si="7"/>
        <v>0</v>
      </c>
      <c r="AA60" s="48">
        <f>'Дневной стационар'!D60</f>
        <v>69646.320000000007</v>
      </c>
      <c r="AB60" s="39">
        <f>'Дневной стационар'!H60</f>
        <v>77682.44</v>
      </c>
      <c r="AC60" s="41">
        <f t="shared" si="8"/>
        <v>8036.1199999999953</v>
      </c>
      <c r="AD60" s="39"/>
      <c r="AE60" s="39"/>
      <c r="AF60" s="45">
        <f t="shared" si="9"/>
        <v>0</v>
      </c>
      <c r="AG60" s="49">
        <f t="shared" si="10"/>
        <v>648292.66</v>
      </c>
      <c r="AH60" s="50">
        <f t="shared" si="11"/>
        <v>611643.43999999994</v>
      </c>
      <c r="AI60" s="33">
        <f t="shared" si="12"/>
        <v>-36649.220000000088</v>
      </c>
      <c r="AJ60" s="50">
        <f>[1]СПИД!$T$15</f>
        <v>4180.99</v>
      </c>
      <c r="AK60" s="50">
        <f>[3]СПИД!$T$15</f>
        <v>6239.16</v>
      </c>
      <c r="AL60" s="33">
        <f t="shared" si="13"/>
        <v>2058.17</v>
      </c>
      <c r="AM60" s="50">
        <f>[1]СПИД!$T$14</f>
        <v>644111.67000000016</v>
      </c>
      <c r="AN60" s="50">
        <f>[3]СПИД!$T$14</f>
        <v>605404.27999999991</v>
      </c>
      <c r="AO60" s="33">
        <f t="shared" si="14"/>
        <v>-38707.390000000247</v>
      </c>
      <c r="AQ60" s="146"/>
      <c r="AR60" s="146"/>
    </row>
    <row r="61" spans="1:44" x14ac:dyDescent="0.25">
      <c r="A61" s="24">
        <f>'Скорая медицинская помощь'!A61</f>
        <v>46</v>
      </c>
      <c r="B61" s="30" t="str">
        <f>'Скорая медицинская помощь'!B61</f>
        <v>ООО "Жемчужина Камчатки"</v>
      </c>
      <c r="C61" s="38">
        <f>'Скорая медицинская помощь'!D61</f>
        <v>0</v>
      </c>
      <c r="D61" s="39">
        <f>'Скорая медицинская помощь'!H61</f>
        <v>0</v>
      </c>
      <c r="E61" s="40">
        <f t="shared" si="0"/>
        <v>0</v>
      </c>
      <c r="F61" s="38">
        <f>Поликлиника!D61</f>
        <v>0</v>
      </c>
      <c r="G61" s="39">
        <f>Поликлиника!H61</f>
        <v>0</v>
      </c>
      <c r="H61" s="41">
        <f t="shared" si="1"/>
        <v>0</v>
      </c>
      <c r="I61" s="39">
        <f>Поликлиника!S61</f>
        <v>0</v>
      </c>
      <c r="J61" s="39">
        <f>Поликлиника!AA61</f>
        <v>0</v>
      </c>
      <c r="K61" s="41">
        <f t="shared" si="2"/>
        <v>0</v>
      </c>
      <c r="L61" s="42">
        <f>Поликлиника!AU61</f>
        <v>0</v>
      </c>
      <c r="M61" s="42">
        <f>Поликлиника!AY61</f>
        <v>0</v>
      </c>
      <c r="N61" s="43">
        <f t="shared" si="3"/>
        <v>0</v>
      </c>
      <c r="O61" s="39">
        <f>Поликлиника!BK61</f>
        <v>0</v>
      </c>
      <c r="P61" s="39">
        <f>Поликлиника!BO61</f>
        <v>0</v>
      </c>
      <c r="Q61" s="41">
        <f t="shared" si="4"/>
        <v>0</v>
      </c>
      <c r="R61" s="44">
        <f>Поликлиника!CA61</f>
        <v>0</v>
      </c>
      <c r="S61" s="44">
        <f>Поликлиника!CE61</f>
        <v>0</v>
      </c>
      <c r="T61" s="45">
        <f t="shared" si="5"/>
        <v>0</v>
      </c>
      <c r="U61" s="46">
        <f>'Круглосуточный стационар'!D61</f>
        <v>0</v>
      </c>
      <c r="V61" s="47">
        <f>'Круглосуточный стационар'!H61</f>
        <v>0</v>
      </c>
      <c r="W61" s="45">
        <f t="shared" si="6"/>
        <v>0</v>
      </c>
      <c r="X61" s="46">
        <f>'Круглосуточный стационар'!T61</f>
        <v>0</v>
      </c>
      <c r="Y61" s="47">
        <f>'Круглосуточный стационар'!X61</f>
        <v>0</v>
      </c>
      <c r="Z61" s="45">
        <f t="shared" si="7"/>
        <v>0</v>
      </c>
      <c r="AA61" s="48">
        <f>'Дневной стационар'!D61</f>
        <v>25426.2</v>
      </c>
      <c r="AB61" s="39">
        <f>'Дневной стационар'!H61</f>
        <v>18895.7</v>
      </c>
      <c r="AC61" s="41">
        <f t="shared" si="8"/>
        <v>-6530.5</v>
      </c>
      <c r="AD61" s="39"/>
      <c r="AE61" s="39"/>
      <c r="AF61" s="45">
        <f t="shared" si="9"/>
        <v>0</v>
      </c>
      <c r="AG61" s="49">
        <f t="shared" si="10"/>
        <v>25426.2</v>
      </c>
      <c r="AH61" s="50">
        <f t="shared" si="11"/>
        <v>18895.7</v>
      </c>
      <c r="AI61" s="33">
        <f t="shared" si="12"/>
        <v>-6530.5</v>
      </c>
      <c r="AJ61" s="50">
        <f>[1]ЖМК!$T$15</f>
        <v>0</v>
      </c>
      <c r="AK61" s="50">
        <f>[3]ЖМК!$T$15</f>
        <v>0</v>
      </c>
      <c r="AL61" s="33">
        <f t="shared" si="13"/>
        <v>0</v>
      </c>
      <c r="AM61" s="50">
        <f>[1]ЖМК!$T$14</f>
        <v>25426.2</v>
      </c>
      <c r="AN61" s="50">
        <f>[3]ЖМК!$T$14</f>
        <v>18895.7</v>
      </c>
      <c r="AO61" s="33">
        <f t="shared" si="14"/>
        <v>-6530.5</v>
      </c>
      <c r="AQ61" s="146"/>
      <c r="AR61" s="146"/>
    </row>
    <row r="62" spans="1:44" x14ac:dyDescent="0.25">
      <c r="A62" s="24">
        <f>'Скорая медицинская помощь'!A62</f>
        <v>47</v>
      </c>
      <c r="B62" s="30" t="str">
        <f>'Скорая медицинская помощь'!B62</f>
        <v>М-Лайн</v>
      </c>
      <c r="C62" s="38">
        <f>'Скорая медицинская помощь'!D62</f>
        <v>0</v>
      </c>
      <c r="D62" s="39">
        <f>'Скорая медицинская помощь'!H62</f>
        <v>0</v>
      </c>
      <c r="E62" s="40">
        <f t="shared" si="0"/>
        <v>0</v>
      </c>
      <c r="F62" s="38">
        <f>Поликлиника!D62</f>
        <v>0</v>
      </c>
      <c r="G62" s="39">
        <f>Поликлиника!H62</f>
        <v>0</v>
      </c>
      <c r="H62" s="41">
        <f t="shared" si="1"/>
        <v>0</v>
      </c>
      <c r="I62" s="39">
        <f>Поликлиника!S62</f>
        <v>0</v>
      </c>
      <c r="J62" s="39">
        <f>Поликлиника!AA62</f>
        <v>0</v>
      </c>
      <c r="K62" s="41">
        <f t="shared" si="2"/>
        <v>0</v>
      </c>
      <c r="L62" s="42">
        <f>Поликлиника!AU62</f>
        <v>0</v>
      </c>
      <c r="M62" s="42">
        <f>Поликлиника!AY62</f>
        <v>0</v>
      </c>
      <c r="N62" s="43">
        <f t="shared" si="3"/>
        <v>0</v>
      </c>
      <c r="O62" s="39">
        <f>Поликлиника!BK62</f>
        <v>0</v>
      </c>
      <c r="P62" s="39">
        <f>Поликлиника!BO62</f>
        <v>0</v>
      </c>
      <c r="Q62" s="41">
        <f t="shared" si="4"/>
        <v>0</v>
      </c>
      <c r="R62" s="44">
        <f>Поликлиника!CA62</f>
        <v>0</v>
      </c>
      <c r="S62" s="44">
        <f>Поликлиника!CE62</f>
        <v>0</v>
      </c>
      <c r="T62" s="45">
        <f t="shared" si="5"/>
        <v>0</v>
      </c>
      <c r="U62" s="46">
        <f>'Круглосуточный стационар'!D62</f>
        <v>0</v>
      </c>
      <c r="V62" s="47">
        <f>'Круглосуточный стационар'!H62</f>
        <v>0</v>
      </c>
      <c r="W62" s="45">
        <f t="shared" si="6"/>
        <v>0</v>
      </c>
      <c r="X62" s="46">
        <f>'Круглосуточный стационар'!T62</f>
        <v>0</v>
      </c>
      <c r="Y62" s="47">
        <f>'Круглосуточный стационар'!X62</f>
        <v>0</v>
      </c>
      <c r="Z62" s="45">
        <f t="shared" si="7"/>
        <v>0</v>
      </c>
      <c r="AA62" s="48">
        <f>'Дневной стационар'!D62</f>
        <v>0</v>
      </c>
      <c r="AB62" s="39">
        <f>'Дневной стационар'!H62</f>
        <v>0</v>
      </c>
      <c r="AC62" s="41">
        <f t="shared" si="8"/>
        <v>0</v>
      </c>
      <c r="AD62" s="39"/>
      <c r="AE62" s="39"/>
      <c r="AF62" s="45">
        <f t="shared" si="9"/>
        <v>0</v>
      </c>
      <c r="AG62" s="49">
        <f t="shared" si="10"/>
        <v>0</v>
      </c>
      <c r="AH62" s="50">
        <f t="shared" si="11"/>
        <v>0</v>
      </c>
      <c r="AI62" s="33">
        <f t="shared" si="12"/>
        <v>0</v>
      </c>
      <c r="AJ62" s="50">
        <f>'[1]М-Лайн'!$T$15</f>
        <v>0</v>
      </c>
      <c r="AK62" s="50">
        <f>'[3]М-Лайн'!$T$15</f>
        <v>0</v>
      </c>
      <c r="AL62" s="33">
        <f t="shared" si="13"/>
        <v>0</v>
      </c>
      <c r="AM62" s="50">
        <f>'[1]М-Лайн'!$T$14</f>
        <v>0</v>
      </c>
      <c r="AN62" s="50">
        <f>'[3]М-Лайн'!$T$14</f>
        <v>0</v>
      </c>
      <c r="AO62" s="33">
        <f t="shared" si="14"/>
        <v>0</v>
      </c>
      <c r="AQ62" s="146"/>
      <c r="AR62" s="146"/>
    </row>
    <row r="63" spans="1:44" x14ac:dyDescent="0.25">
      <c r="A63" s="24">
        <f>'Скорая медицинская помощь'!A63</f>
        <v>48</v>
      </c>
      <c r="B63" s="30" t="str">
        <f>'Скорая медицинская помощь'!B63</f>
        <v>ИМПУЛЬС</v>
      </c>
      <c r="C63" s="38">
        <f>'Скорая медицинская помощь'!D63</f>
        <v>0</v>
      </c>
      <c r="D63" s="39">
        <f>'Скорая медицинская помощь'!H63</f>
        <v>0</v>
      </c>
      <c r="E63" s="40">
        <f t="shared" si="0"/>
        <v>0</v>
      </c>
      <c r="F63" s="38">
        <f>Поликлиника!D63</f>
        <v>0</v>
      </c>
      <c r="G63" s="39">
        <f>Поликлиника!H63</f>
        <v>0</v>
      </c>
      <c r="H63" s="41">
        <f t="shared" si="1"/>
        <v>0</v>
      </c>
      <c r="I63" s="39">
        <f>Поликлиника!S63</f>
        <v>0</v>
      </c>
      <c r="J63" s="39">
        <f>Поликлиника!AA63</f>
        <v>0</v>
      </c>
      <c r="K63" s="41">
        <f t="shared" si="2"/>
        <v>0</v>
      </c>
      <c r="L63" s="42">
        <f>Поликлиника!AU63</f>
        <v>0</v>
      </c>
      <c r="M63" s="42">
        <f>Поликлиника!AY63</f>
        <v>0</v>
      </c>
      <c r="N63" s="43">
        <f t="shared" si="3"/>
        <v>0</v>
      </c>
      <c r="O63" s="39">
        <f>Поликлиника!BK63</f>
        <v>16544.080000000002</v>
      </c>
      <c r="P63" s="39">
        <f>Поликлиника!BO63</f>
        <v>16544.080000000002</v>
      </c>
      <c r="Q63" s="41">
        <f t="shared" si="4"/>
        <v>0</v>
      </c>
      <c r="R63" s="44">
        <f>Поликлиника!CA63</f>
        <v>16544.078580000001</v>
      </c>
      <c r="S63" s="44">
        <f>Поликлиника!CE63</f>
        <v>16544.078580000001</v>
      </c>
      <c r="T63" s="45">
        <f t="shared" si="5"/>
        <v>0</v>
      </c>
      <c r="U63" s="46">
        <f>'Круглосуточный стационар'!D63</f>
        <v>0</v>
      </c>
      <c r="V63" s="47">
        <f>'Круглосуточный стационар'!H63</f>
        <v>0</v>
      </c>
      <c r="W63" s="45">
        <f t="shared" si="6"/>
        <v>0</v>
      </c>
      <c r="X63" s="46">
        <f>'Круглосуточный стационар'!T63</f>
        <v>0</v>
      </c>
      <c r="Y63" s="47">
        <f>'Круглосуточный стационар'!X63</f>
        <v>0</v>
      </c>
      <c r="Z63" s="45">
        <f t="shared" si="7"/>
        <v>0</v>
      </c>
      <c r="AA63" s="48">
        <f>'Дневной стационар'!D63</f>
        <v>0</v>
      </c>
      <c r="AB63" s="39">
        <f>'Дневной стационар'!H63</f>
        <v>0</v>
      </c>
      <c r="AC63" s="41">
        <f t="shared" si="8"/>
        <v>0</v>
      </c>
      <c r="AD63" s="39"/>
      <c r="AE63" s="39"/>
      <c r="AF63" s="45">
        <f t="shared" si="9"/>
        <v>0</v>
      </c>
      <c r="AG63" s="49">
        <f t="shared" si="10"/>
        <v>16544.080000000002</v>
      </c>
      <c r="AH63" s="50">
        <f t="shared" si="11"/>
        <v>16544.080000000002</v>
      </c>
      <c r="AI63" s="33">
        <f t="shared" si="12"/>
        <v>0</v>
      </c>
      <c r="AJ63" s="50">
        <f>[1]ИМПУЛЬС!$T$15</f>
        <v>0</v>
      </c>
      <c r="AK63" s="50">
        <f>[3]ИМПУЛЬС!$T$15</f>
        <v>0</v>
      </c>
      <c r="AL63" s="33">
        <f t="shared" si="13"/>
        <v>0</v>
      </c>
      <c r="AM63" s="50">
        <f>[1]ИМПУЛЬС!$T$14</f>
        <v>16544.080000000002</v>
      </c>
      <c r="AN63" s="50">
        <f>[3]ИМПУЛЬС!$T$14</f>
        <v>16544.080000000002</v>
      </c>
      <c r="AO63" s="33">
        <f t="shared" si="14"/>
        <v>0</v>
      </c>
      <c r="AQ63" s="146"/>
      <c r="AR63" s="146"/>
    </row>
    <row r="64" spans="1:44" x14ac:dyDescent="0.25">
      <c r="A64" s="24">
        <f>'Скорая медицинская помощь'!A64</f>
        <v>49</v>
      </c>
      <c r="B64" s="30" t="str">
        <f>'Скорая медицинская помощь'!B64</f>
        <v>Нефросовет</v>
      </c>
      <c r="C64" s="38">
        <f>'Скорая медицинская помощь'!D64</f>
        <v>0</v>
      </c>
      <c r="D64" s="39">
        <f>'Скорая медицинская помощь'!H64</f>
        <v>0</v>
      </c>
      <c r="E64" s="40">
        <f t="shared" si="0"/>
        <v>0</v>
      </c>
      <c r="F64" s="38">
        <f>Поликлиника!D64</f>
        <v>0</v>
      </c>
      <c r="G64" s="39">
        <f>Поликлиника!H64</f>
        <v>0</v>
      </c>
      <c r="H64" s="41">
        <f t="shared" si="1"/>
        <v>0</v>
      </c>
      <c r="I64" s="39">
        <f>Поликлиника!S64</f>
        <v>0</v>
      </c>
      <c r="J64" s="39">
        <f>Поликлиника!AA64</f>
        <v>0</v>
      </c>
      <c r="K64" s="41">
        <f t="shared" si="2"/>
        <v>0</v>
      </c>
      <c r="L64" s="42">
        <f>Поликлиника!AU64</f>
        <v>0</v>
      </c>
      <c r="M64" s="42">
        <f>Поликлиника!AY64</f>
        <v>0</v>
      </c>
      <c r="N64" s="43">
        <f t="shared" si="3"/>
        <v>0</v>
      </c>
      <c r="O64" s="39">
        <f>Поликлиника!BK64</f>
        <v>0</v>
      </c>
      <c r="P64" s="39">
        <f>Поликлиника!BO64</f>
        <v>0</v>
      </c>
      <c r="Q64" s="41">
        <f t="shared" si="4"/>
        <v>0</v>
      </c>
      <c r="R64" s="44">
        <f>Поликлиника!CA64</f>
        <v>0</v>
      </c>
      <c r="S64" s="44">
        <f>Поликлиника!CE64</f>
        <v>0</v>
      </c>
      <c r="T64" s="45">
        <f t="shared" si="5"/>
        <v>0</v>
      </c>
      <c r="U64" s="46">
        <f>'Круглосуточный стационар'!D64</f>
        <v>0</v>
      </c>
      <c r="V64" s="47">
        <f>'Круглосуточный стационар'!H64</f>
        <v>0</v>
      </c>
      <c r="W64" s="45">
        <f t="shared" si="6"/>
        <v>0</v>
      </c>
      <c r="X64" s="46">
        <f>'Круглосуточный стационар'!T64</f>
        <v>0</v>
      </c>
      <c r="Y64" s="47">
        <f>'Круглосуточный стационар'!X64</f>
        <v>0</v>
      </c>
      <c r="Z64" s="45">
        <f t="shared" si="7"/>
        <v>0</v>
      </c>
      <c r="AA64" s="48">
        <f>'Дневной стационар'!D64</f>
        <v>0</v>
      </c>
      <c r="AB64" s="39">
        <f>'Дневной стационар'!H64</f>
        <v>0</v>
      </c>
      <c r="AC64" s="41">
        <f t="shared" si="8"/>
        <v>0</v>
      </c>
      <c r="AD64" s="39"/>
      <c r="AE64" s="39"/>
      <c r="AF64" s="45">
        <f t="shared" si="9"/>
        <v>0</v>
      </c>
      <c r="AG64" s="49">
        <f t="shared" si="10"/>
        <v>0</v>
      </c>
      <c r="AH64" s="50">
        <f t="shared" si="11"/>
        <v>0</v>
      </c>
      <c r="AI64" s="33">
        <f t="shared" si="12"/>
        <v>0</v>
      </c>
      <c r="AJ64" s="50">
        <f>[1]Нефросовет!$T$15</f>
        <v>0</v>
      </c>
      <c r="AK64" s="50">
        <f>[3]Нефросовет!$T$15</f>
        <v>0</v>
      </c>
      <c r="AL64" s="33">
        <f t="shared" si="13"/>
        <v>0</v>
      </c>
      <c r="AM64" s="50">
        <f>[1]Нефросовет!$T$14</f>
        <v>0</v>
      </c>
      <c r="AN64" s="50">
        <f>[3]Нефросовет!$T$14</f>
        <v>0</v>
      </c>
      <c r="AO64" s="33">
        <f t="shared" si="14"/>
        <v>0</v>
      </c>
      <c r="AQ64" s="146"/>
      <c r="AR64" s="146"/>
    </row>
    <row r="65" spans="1:44" x14ac:dyDescent="0.25">
      <c r="A65" s="155">
        <f>'Скорая медицинская помощь'!A65</f>
        <v>50</v>
      </c>
      <c r="B65" s="156" t="str">
        <f>'Скорая медицинская помощь'!B65</f>
        <v>Тубдиспансер</v>
      </c>
      <c r="C65" s="157">
        <f>'Скорая медицинская помощь'!D65</f>
        <v>0</v>
      </c>
      <c r="D65" s="63">
        <f>'Скорая медицинская помощь'!H65</f>
        <v>0</v>
      </c>
      <c r="E65" s="158">
        <f t="shared" si="0"/>
        <v>0</v>
      </c>
      <c r="F65" s="157">
        <f>Поликлиника!D65</f>
        <v>0</v>
      </c>
      <c r="G65" s="63">
        <f>Поликлиника!H65</f>
        <v>0</v>
      </c>
      <c r="H65" s="159">
        <f t="shared" si="1"/>
        <v>0</v>
      </c>
      <c r="I65" s="63">
        <f>Поликлиника!S65</f>
        <v>0</v>
      </c>
      <c r="J65" s="63">
        <f>Поликлиника!AA65</f>
        <v>0</v>
      </c>
      <c r="K65" s="159">
        <f t="shared" si="2"/>
        <v>0</v>
      </c>
      <c r="L65" s="89">
        <f>Поликлиника!AU65</f>
        <v>0</v>
      </c>
      <c r="M65" s="89">
        <f>Поликлиника!AY65</f>
        <v>0</v>
      </c>
      <c r="N65" s="87">
        <f t="shared" si="3"/>
        <v>0</v>
      </c>
      <c r="O65" s="63">
        <f>Поликлиника!BK65</f>
        <v>29256.320000000003</v>
      </c>
      <c r="P65" s="63">
        <f>Поликлиника!BO65</f>
        <v>23737.520000000004</v>
      </c>
      <c r="Q65" s="159">
        <f t="shared" si="4"/>
        <v>-5518.7999999999993</v>
      </c>
      <c r="R65" s="160">
        <f>Поликлиника!CA65</f>
        <v>29256.320000000003</v>
      </c>
      <c r="S65" s="160">
        <f>Поликлиника!CE65</f>
        <v>23737.520000000004</v>
      </c>
      <c r="T65" s="161">
        <f t="shared" si="5"/>
        <v>-5518.7999999999993</v>
      </c>
      <c r="U65" s="162">
        <f>'Круглосуточный стационар'!D65</f>
        <v>0</v>
      </c>
      <c r="V65" s="163">
        <f>'Круглосуточный стационар'!H65</f>
        <v>0</v>
      </c>
      <c r="W65" s="161">
        <f t="shared" si="6"/>
        <v>0</v>
      </c>
      <c r="X65" s="162">
        <f>'Круглосуточный стационар'!T65</f>
        <v>0</v>
      </c>
      <c r="Y65" s="163">
        <f>'Круглосуточный стационар'!X65</f>
        <v>0</v>
      </c>
      <c r="Z65" s="161">
        <f t="shared" si="7"/>
        <v>0</v>
      </c>
      <c r="AA65" s="62">
        <f>'Дневной стационар'!D65</f>
        <v>0</v>
      </c>
      <c r="AB65" s="63">
        <f>'Дневной стационар'!H65</f>
        <v>0</v>
      </c>
      <c r="AC65" s="159">
        <f t="shared" si="8"/>
        <v>0</v>
      </c>
      <c r="AD65" s="63"/>
      <c r="AE65" s="63"/>
      <c r="AF65" s="161">
        <f t="shared" si="9"/>
        <v>0</v>
      </c>
      <c r="AG65" s="164">
        <f t="shared" si="10"/>
        <v>29256.320000000003</v>
      </c>
      <c r="AH65" s="165">
        <f t="shared" si="11"/>
        <v>23737.520000000004</v>
      </c>
      <c r="AI65" s="166">
        <f t="shared" si="12"/>
        <v>-5518.7999999999993</v>
      </c>
      <c r="AJ65" s="50">
        <f>[1]Тубдиспансер!$T$15</f>
        <v>0</v>
      </c>
      <c r="AK65" s="50">
        <f>[3]Тубдиспансер!$T$15</f>
        <v>0</v>
      </c>
      <c r="AL65" s="33">
        <f t="shared" si="13"/>
        <v>0</v>
      </c>
      <c r="AM65" s="50">
        <f>[1]Тубдиспансер!$T$14</f>
        <v>29256.32</v>
      </c>
      <c r="AN65" s="50">
        <f>[3]Тубдиспансер!$T$14</f>
        <v>23737.52</v>
      </c>
      <c r="AO65" s="33">
        <f t="shared" si="14"/>
        <v>-5518.7999999999993</v>
      </c>
      <c r="AQ65" s="146"/>
      <c r="AR65" s="146"/>
    </row>
    <row r="66" spans="1:44" x14ac:dyDescent="0.25">
      <c r="A66" s="155">
        <f>'Скорая медицинская помощь'!A66</f>
        <v>51</v>
      </c>
      <c r="B66" s="156" t="str">
        <f>'Скорая медицинская помощь'!B66</f>
        <v>ООО "Юнилаб-Хабаровск"</v>
      </c>
      <c r="C66" s="157">
        <f>'Скорая медицинская помощь'!D66</f>
        <v>0</v>
      </c>
      <c r="D66" s="63">
        <f>'Скорая медицинская помощь'!H66</f>
        <v>0</v>
      </c>
      <c r="E66" s="158">
        <f t="shared" ref="E66:E73" si="15">D66-C66</f>
        <v>0</v>
      </c>
      <c r="F66" s="157">
        <f>Поликлиника!D66</f>
        <v>0</v>
      </c>
      <c r="G66" s="63">
        <f>Поликлиника!H66</f>
        <v>0</v>
      </c>
      <c r="H66" s="159">
        <f t="shared" ref="H66:H73" si="16">G66-F66</f>
        <v>0</v>
      </c>
      <c r="I66" s="63">
        <f>Поликлиника!S66</f>
        <v>0</v>
      </c>
      <c r="J66" s="63">
        <f>Поликлиника!AA66</f>
        <v>0</v>
      </c>
      <c r="K66" s="159">
        <f t="shared" ref="K66:K73" si="17">J66-I66</f>
        <v>0</v>
      </c>
      <c r="L66" s="89">
        <f>Поликлиника!AU66</f>
        <v>0</v>
      </c>
      <c r="M66" s="89">
        <f>Поликлиника!AY66</f>
        <v>0</v>
      </c>
      <c r="N66" s="87">
        <f t="shared" ref="N66:N73" si="18">M66-L66</f>
        <v>0</v>
      </c>
      <c r="O66" s="63">
        <f>Поликлиника!BK66</f>
        <v>75.010000000000005</v>
      </c>
      <c r="P66" s="63">
        <f>Поликлиника!BO66</f>
        <v>75.010000000000005</v>
      </c>
      <c r="Q66" s="159">
        <f t="shared" ref="Q66:Q73" si="19">P66-O66</f>
        <v>0</v>
      </c>
      <c r="R66" s="160">
        <f>Поликлиника!CA66</f>
        <v>75.004999999999995</v>
      </c>
      <c r="S66" s="160">
        <f>Поликлиника!CE66</f>
        <v>75.004999999999995</v>
      </c>
      <c r="T66" s="161">
        <f t="shared" ref="T66:T73" si="20">S66-R66</f>
        <v>0</v>
      </c>
      <c r="U66" s="162">
        <f>'Круглосуточный стационар'!D66</f>
        <v>0</v>
      </c>
      <c r="V66" s="163">
        <f>'Круглосуточный стационар'!H66</f>
        <v>0</v>
      </c>
      <c r="W66" s="161">
        <f t="shared" ref="W66:W73" si="21">V66-U66</f>
        <v>0</v>
      </c>
      <c r="X66" s="162">
        <f>'Круглосуточный стационар'!T66</f>
        <v>0</v>
      </c>
      <c r="Y66" s="163">
        <f>'Круглосуточный стационар'!X66</f>
        <v>0</v>
      </c>
      <c r="Z66" s="161">
        <f t="shared" ref="Z66:Z73" si="22">Y66-X66</f>
        <v>0</v>
      </c>
      <c r="AA66" s="62">
        <f>'Дневной стационар'!D66</f>
        <v>0</v>
      </c>
      <c r="AB66" s="63">
        <f>'Дневной стационар'!H66</f>
        <v>0</v>
      </c>
      <c r="AC66" s="159">
        <f t="shared" ref="AC66:AC73" si="23">AB66-AA66</f>
        <v>0</v>
      </c>
      <c r="AD66" s="63"/>
      <c r="AE66" s="63"/>
      <c r="AF66" s="161">
        <f t="shared" ref="AF66:AF73" si="24">AE66-AD66</f>
        <v>0</v>
      </c>
      <c r="AG66" s="164">
        <f t="shared" ref="AG66:AG73" si="25">C66+F66+L66+O66+U66+AA66+AD66+I66</f>
        <v>75.010000000000005</v>
      </c>
      <c r="AH66" s="165">
        <f t="shared" ref="AH66:AH73" si="26">D66+G66+M66+P66+V66+AB66+AE66+J66</f>
        <v>75.010000000000005</v>
      </c>
      <c r="AI66" s="166">
        <f t="shared" ref="AI66:AI73" si="27">AH66-AG66</f>
        <v>0</v>
      </c>
      <c r="AJ66" s="50">
        <f>'[1]Юнилаб-Хаб'!$T$15</f>
        <v>0</v>
      </c>
      <c r="AK66" s="50">
        <f>'[3]Юнилаб-Хаб'!$T$15</f>
        <v>0</v>
      </c>
      <c r="AL66" s="33">
        <f t="shared" si="13"/>
        <v>0</v>
      </c>
      <c r="AM66" s="50">
        <f>'[1]Юнилаб-Хаб'!$T$14</f>
        <v>75.010000000000005</v>
      </c>
      <c r="AN66" s="50">
        <f>'[3]Юнилаб-Хаб'!$T$14</f>
        <v>75.010000000000005</v>
      </c>
      <c r="AO66" s="33">
        <f t="shared" si="14"/>
        <v>0</v>
      </c>
      <c r="AQ66" s="146"/>
      <c r="AR66" s="146"/>
    </row>
    <row r="67" spans="1:44" x14ac:dyDescent="0.25">
      <c r="A67" s="155">
        <f>'Скорая медицинская помощь'!A67</f>
        <v>52</v>
      </c>
      <c r="B67" s="156" t="str">
        <f>'Скорая медицинская помощь'!B67</f>
        <v>АО "Медицина"</v>
      </c>
      <c r="C67" s="157">
        <f>'Скорая медицинская помощь'!D67</f>
        <v>0</v>
      </c>
      <c r="D67" s="63">
        <f>'Скорая медицинская помощь'!H67</f>
        <v>0</v>
      </c>
      <c r="E67" s="158">
        <f t="shared" si="15"/>
        <v>0</v>
      </c>
      <c r="F67" s="157">
        <f>Поликлиника!D67</f>
        <v>0</v>
      </c>
      <c r="G67" s="63">
        <f>Поликлиника!H67</f>
        <v>0</v>
      </c>
      <c r="H67" s="159">
        <f t="shared" si="16"/>
        <v>0</v>
      </c>
      <c r="I67" s="63">
        <f>Поликлиника!S67</f>
        <v>0</v>
      </c>
      <c r="J67" s="63">
        <f>Поликлиника!AA67</f>
        <v>0</v>
      </c>
      <c r="K67" s="159">
        <f t="shared" si="17"/>
        <v>0</v>
      </c>
      <c r="L67" s="89">
        <f>Поликлиника!AU67</f>
        <v>0</v>
      </c>
      <c r="M67" s="89">
        <f>Поликлиника!AY67</f>
        <v>0</v>
      </c>
      <c r="N67" s="87">
        <f t="shared" si="18"/>
        <v>0</v>
      </c>
      <c r="O67" s="63">
        <f>Поликлиника!BK67</f>
        <v>0</v>
      </c>
      <c r="P67" s="63">
        <f>Поликлиника!BO67</f>
        <v>0</v>
      </c>
      <c r="Q67" s="159">
        <f t="shared" si="19"/>
        <v>0</v>
      </c>
      <c r="R67" s="160">
        <f>Поликлиника!CA67</f>
        <v>0</v>
      </c>
      <c r="S67" s="160">
        <f>Поликлиника!CE67</f>
        <v>0</v>
      </c>
      <c r="T67" s="161">
        <f t="shared" si="20"/>
        <v>0</v>
      </c>
      <c r="U67" s="162">
        <f>'Круглосуточный стационар'!D67</f>
        <v>15921.39</v>
      </c>
      <c r="V67" s="163">
        <f>'Круглосуточный стационар'!H67</f>
        <v>6114.16</v>
      </c>
      <c r="W67" s="161">
        <f t="shared" si="21"/>
        <v>-9807.23</v>
      </c>
      <c r="X67" s="162">
        <f>'Круглосуточный стационар'!T67</f>
        <v>15921.389999999998</v>
      </c>
      <c r="Y67" s="163">
        <f>'Круглосуточный стационар'!X67</f>
        <v>6114.1609600000002</v>
      </c>
      <c r="Z67" s="161">
        <f t="shared" si="22"/>
        <v>-9807.2290399999983</v>
      </c>
      <c r="AA67" s="62">
        <f>'Дневной стационар'!D67</f>
        <v>2612.91</v>
      </c>
      <c r="AB67" s="63">
        <f>'Дневной стационар'!H67</f>
        <v>1809.4099999999999</v>
      </c>
      <c r="AC67" s="159">
        <f t="shared" si="23"/>
        <v>-803.5</v>
      </c>
      <c r="AD67" s="63"/>
      <c r="AE67" s="63"/>
      <c r="AF67" s="161">
        <f t="shared" si="24"/>
        <v>0</v>
      </c>
      <c r="AG67" s="164">
        <f t="shared" si="25"/>
        <v>18534.3</v>
      </c>
      <c r="AH67" s="165">
        <f t="shared" si="26"/>
        <v>7923.57</v>
      </c>
      <c r="AI67" s="166">
        <f t="shared" si="27"/>
        <v>-10610.73</v>
      </c>
      <c r="AJ67" s="50">
        <f>'[1]АО МЕДИЦИНА '!$T$15</f>
        <v>0</v>
      </c>
      <c r="AK67" s="50">
        <f>'[3]АО МЕДИЦИНА '!$T$15</f>
        <v>0</v>
      </c>
      <c r="AL67" s="33">
        <f t="shared" si="13"/>
        <v>0</v>
      </c>
      <c r="AM67" s="50">
        <f>'[1]АО МЕДИЦИНА '!$T$14</f>
        <v>18534.3</v>
      </c>
      <c r="AN67" s="50">
        <f>'[3]АО МЕДИЦИНА '!$T$14</f>
        <v>7923.57</v>
      </c>
      <c r="AO67" s="33">
        <f t="shared" si="14"/>
        <v>-10610.73</v>
      </c>
      <c r="AQ67" s="146"/>
      <c r="AR67" s="146"/>
    </row>
    <row r="68" spans="1:44" x14ac:dyDescent="0.25">
      <c r="A68" s="155">
        <f>'Скорая медицинская помощь'!A68</f>
        <v>53</v>
      </c>
      <c r="B68" s="156" t="str">
        <f>'Скорая медицинская помощь'!B68</f>
        <v>ООО "НПФ "Хеликс"</v>
      </c>
      <c r="C68" s="157">
        <f>'Скорая медицинская помощь'!D68</f>
        <v>0</v>
      </c>
      <c r="D68" s="63">
        <f>'Скорая медицинская помощь'!H68</f>
        <v>0</v>
      </c>
      <c r="E68" s="158">
        <f t="shared" si="15"/>
        <v>0</v>
      </c>
      <c r="F68" s="157">
        <f>Поликлиника!D68</f>
        <v>0</v>
      </c>
      <c r="G68" s="63">
        <f>Поликлиника!H68</f>
        <v>0</v>
      </c>
      <c r="H68" s="159">
        <f t="shared" si="16"/>
        <v>0</v>
      </c>
      <c r="I68" s="63">
        <f>Поликлиника!S68</f>
        <v>0</v>
      </c>
      <c r="J68" s="63">
        <f>Поликлиника!AA68</f>
        <v>0</v>
      </c>
      <c r="K68" s="159">
        <f t="shared" si="17"/>
        <v>0</v>
      </c>
      <c r="L68" s="89">
        <f>Поликлиника!AU68</f>
        <v>0</v>
      </c>
      <c r="M68" s="89">
        <f>Поликлиника!AY68</f>
        <v>0</v>
      </c>
      <c r="N68" s="87">
        <f t="shared" si="18"/>
        <v>0</v>
      </c>
      <c r="O68" s="63">
        <f>Поликлиника!BK68</f>
        <v>0</v>
      </c>
      <c r="P68" s="63">
        <f>Поликлиника!BO68</f>
        <v>0</v>
      </c>
      <c r="Q68" s="159">
        <f t="shared" si="19"/>
        <v>0</v>
      </c>
      <c r="R68" s="160">
        <f>Поликлиника!CA68</f>
        <v>0</v>
      </c>
      <c r="S68" s="160">
        <f>Поликлиника!CE68</f>
        <v>0</v>
      </c>
      <c r="T68" s="161">
        <f t="shared" si="20"/>
        <v>0</v>
      </c>
      <c r="U68" s="162">
        <f>'Круглосуточный стационар'!D68</f>
        <v>0</v>
      </c>
      <c r="V68" s="163">
        <f>'Круглосуточный стационар'!H68</f>
        <v>0</v>
      </c>
      <c r="W68" s="161">
        <f t="shared" si="21"/>
        <v>0</v>
      </c>
      <c r="X68" s="162">
        <f>'Круглосуточный стационар'!T68</f>
        <v>0</v>
      </c>
      <c r="Y68" s="163">
        <f>'Круглосуточный стационар'!X68</f>
        <v>0</v>
      </c>
      <c r="Z68" s="161">
        <f t="shared" si="22"/>
        <v>0</v>
      </c>
      <c r="AA68" s="62">
        <f>'Дневной стационар'!D68</f>
        <v>0</v>
      </c>
      <c r="AB68" s="63">
        <f>'Дневной стационар'!H68</f>
        <v>0</v>
      </c>
      <c r="AC68" s="159">
        <f t="shared" si="23"/>
        <v>0</v>
      </c>
      <c r="AD68" s="63"/>
      <c r="AE68" s="63"/>
      <c r="AF68" s="161">
        <f t="shared" si="24"/>
        <v>0</v>
      </c>
      <c r="AG68" s="164">
        <f t="shared" si="25"/>
        <v>0</v>
      </c>
      <c r="AH68" s="165">
        <f t="shared" si="26"/>
        <v>0</v>
      </c>
      <c r="AI68" s="166">
        <f t="shared" si="27"/>
        <v>0</v>
      </c>
      <c r="AJ68" s="50">
        <f>'[1]НПФ ХЕЛИКС'!$T$15</f>
        <v>0</v>
      </c>
      <c r="AK68" s="50">
        <f>'[3]НПФ ХЕЛИКС'!$T$15</f>
        <v>0</v>
      </c>
      <c r="AL68" s="33">
        <f t="shared" si="13"/>
        <v>0</v>
      </c>
      <c r="AM68" s="50">
        <f>'[1]НПФ ХЕЛИКС'!$T$14</f>
        <v>0</v>
      </c>
      <c r="AN68" s="50">
        <f>'[3]НПФ ХЕЛИКС'!$T$14</f>
        <v>0</v>
      </c>
      <c r="AO68" s="33">
        <f t="shared" si="14"/>
        <v>0</v>
      </c>
      <c r="AQ68" s="146"/>
      <c r="AR68" s="146"/>
    </row>
    <row r="69" spans="1:44" x14ac:dyDescent="0.25">
      <c r="A69" s="155">
        <f>'Скорая медицинская помощь'!A69</f>
        <v>54</v>
      </c>
      <c r="B69" s="156" t="str">
        <f>'Скорая медицинская помощь'!B69</f>
        <v>ФГБОУ ВО Амурская ГМА Минздрава России</v>
      </c>
      <c r="C69" s="157">
        <f>'Скорая медицинская помощь'!D69</f>
        <v>0</v>
      </c>
      <c r="D69" s="63">
        <f>'Скорая медицинская помощь'!H69</f>
        <v>0</v>
      </c>
      <c r="E69" s="158">
        <f t="shared" si="15"/>
        <v>0</v>
      </c>
      <c r="F69" s="157">
        <f>Поликлиника!D69</f>
        <v>0</v>
      </c>
      <c r="G69" s="63">
        <f>Поликлиника!H69</f>
        <v>0</v>
      </c>
      <c r="H69" s="159">
        <f t="shared" si="16"/>
        <v>0</v>
      </c>
      <c r="I69" s="63">
        <f>Поликлиника!S69</f>
        <v>0</v>
      </c>
      <c r="J69" s="63">
        <f>Поликлиника!AA69</f>
        <v>0</v>
      </c>
      <c r="K69" s="159">
        <f t="shared" si="17"/>
        <v>0</v>
      </c>
      <c r="L69" s="89">
        <f>Поликлиника!AU69</f>
        <v>0</v>
      </c>
      <c r="M69" s="89">
        <f>Поликлиника!AY69</f>
        <v>0</v>
      </c>
      <c r="N69" s="87">
        <f t="shared" si="18"/>
        <v>0</v>
      </c>
      <c r="O69" s="63">
        <f>Поликлиника!BK69</f>
        <v>0</v>
      </c>
      <c r="P69" s="63">
        <f>Поликлиника!BO69</f>
        <v>0</v>
      </c>
      <c r="Q69" s="159">
        <f t="shared" si="19"/>
        <v>0</v>
      </c>
      <c r="R69" s="160">
        <f>Поликлиника!CA69</f>
        <v>0</v>
      </c>
      <c r="S69" s="160">
        <f>Поликлиника!CE69</f>
        <v>0</v>
      </c>
      <c r="T69" s="161">
        <f t="shared" si="20"/>
        <v>0</v>
      </c>
      <c r="U69" s="162">
        <f>'Круглосуточный стационар'!D69</f>
        <v>0</v>
      </c>
      <c r="V69" s="163">
        <f>'Круглосуточный стационар'!H69</f>
        <v>0</v>
      </c>
      <c r="W69" s="161">
        <f t="shared" si="21"/>
        <v>0</v>
      </c>
      <c r="X69" s="162">
        <f>'Круглосуточный стационар'!T69</f>
        <v>0</v>
      </c>
      <c r="Y69" s="163">
        <f>'Круглосуточный стационар'!X69</f>
        <v>0</v>
      </c>
      <c r="Z69" s="161">
        <f t="shared" si="22"/>
        <v>0</v>
      </c>
      <c r="AA69" s="62">
        <f>'Дневной стационар'!D69</f>
        <v>0</v>
      </c>
      <c r="AB69" s="63">
        <f>'Дневной стационар'!H69</f>
        <v>0</v>
      </c>
      <c r="AC69" s="159">
        <f t="shared" si="23"/>
        <v>0</v>
      </c>
      <c r="AD69" s="63"/>
      <c r="AE69" s="63"/>
      <c r="AF69" s="161">
        <f t="shared" si="24"/>
        <v>0</v>
      </c>
      <c r="AG69" s="164">
        <f t="shared" si="25"/>
        <v>0</v>
      </c>
      <c r="AH69" s="165">
        <f t="shared" si="26"/>
        <v>0</v>
      </c>
      <c r="AI69" s="166">
        <f t="shared" si="27"/>
        <v>0</v>
      </c>
      <c r="AJ69" s="50">
        <f>'[1]ВО Амурская'!$T$15</f>
        <v>0</v>
      </c>
      <c r="AK69" s="50">
        <f>'[3]ВО Амурская'!$T$15</f>
        <v>0</v>
      </c>
      <c r="AL69" s="33">
        <f t="shared" si="13"/>
        <v>0</v>
      </c>
      <c r="AM69" s="50">
        <f>'[1]ВО Амурская'!$T$14</f>
        <v>0</v>
      </c>
      <c r="AN69" s="50">
        <f>'[3]ВО Амурская'!$T$14</f>
        <v>0</v>
      </c>
      <c r="AO69" s="33">
        <f t="shared" si="14"/>
        <v>0</v>
      </c>
      <c r="AQ69" s="146"/>
      <c r="AR69" s="146"/>
    </row>
    <row r="70" spans="1:44" x14ac:dyDescent="0.25">
      <c r="A70" s="155">
        <f>'Скорая медицинская помощь'!A70</f>
        <v>55</v>
      </c>
      <c r="B70" s="156" t="str">
        <f>'Скорая медицинская помощь'!B70</f>
        <v>ООО "Виталаб"</v>
      </c>
      <c r="C70" s="157">
        <f>'Скорая медицинская помощь'!D70</f>
        <v>0</v>
      </c>
      <c r="D70" s="63">
        <f>'Скорая медицинская помощь'!H70</f>
        <v>0</v>
      </c>
      <c r="E70" s="158">
        <f t="shared" si="15"/>
        <v>0</v>
      </c>
      <c r="F70" s="157">
        <f>Поликлиника!D70</f>
        <v>0</v>
      </c>
      <c r="G70" s="63">
        <f>Поликлиника!H70</f>
        <v>0</v>
      </c>
      <c r="H70" s="159">
        <f t="shared" si="16"/>
        <v>0</v>
      </c>
      <c r="I70" s="63">
        <f>Поликлиника!S70</f>
        <v>0</v>
      </c>
      <c r="J70" s="63">
        <f>Поликлиника!AA70</f>
        <v>0</v>
      </c>
      <c r="K70" s="159">
        <f t="shared" si="17"/>
        <v>0</v>
      </c>
      <c r="L70" s="89">
        <f>Поликлиника!AU70</f>
        <v>0</v>
      </c>
      <c r="M70" s="89">
        <f>Поликлиника!AY70</f>
        <v>0</v>
      </c>
      <c r="N70" s="87">
        <f t="shared" si="18"/>
        <v>0</v>
      </c>
      <c r="O70" s="63">
        <f>Поликлиника!BK70</f>
        <v>0</v>
      </c>
      <c r="P70" s="63">
        <f>Поликлиника!BO70</f>
        <v>0</v>
      </c>
      <c r="Q70" s="159">
        <f t="shared" si="19"/>
        <v>0</v>
      </c>
      <c r="R70" s="160">
        <f>Поликлиника!CA70</f>
        <v>0</v>
      </c>
      <c r="S70" s="160">
        <f>Поликлиника!CE70</f>
        <v>0</v>
      </c>
      <c r="T70" s="161">
        <f t="shared" si="20"/>
        <v>0</v>
      </c>
      <c r="U70" s="162">
        <f>'Круглосуточный стационар'!D70</f>
        <v>0</v>
      </c>
      <c r="V70" s="163">
        <f>'Круглосуточный стационар'!H70</f>
        <v>0</v>
      </c>
      <c r="W70" s="161">
        <f t="shared" si="21"/>
        <v>0</v>
      </c>
      <c r="X70" s="162">
        <f>'Круглосуточный стационар'!T70</f>
        <v>0</v>
      </c>
      <c r="Y70" s="163">
        <f>'Круглосуточный стационар'!X70</f>
        <v>0</v>
      </c>
      <c r="Z70" s="161">
        <f t="shared" si="22"/>
        <v>0</v>
      </c>
      <c r="AA70" s="62">
        <f>'Дневной стационар'!D70</f>
        <v>0</v>
      </c>
      <c r="AB70" s="63">
        <f>'Дневной стационар'!H70</f>
        <v>0</v>
      </c>
      <c r="AC70" s="159">
        <f t="shared" si="23"/>
        <v>0</v>
      </c>
      <c r="AD70" s="63"/>
      <c r="AE70" s="63"/>
      <c r="AF70" s="161">
        <f t="shared" si="24"/>
        <v>0</v>
      </c>
      <c r="AG70" s="164">
        <f t="shared" si="25"/>
        <v>0</v>
      </c>
      <c r="AH70" s="165">
        <f t="shared" si="26"/>
        <v>0</v>
      </c>
      <c r="AI70" s="166">
        <f t="shared" si="27"/>
        <v>0</v>
      </c>
      <c r="AJ70" s="50">
        <f>'[1]ООО "ВИТАЛАБ"'!$T$15</f>
        <v>0</v>
      </c>
      <c r="AK70" s="50">
        <f>'[3]ООО "ВИТАЛАБ"'!$T$15</f>
        <v>0</v>
      </c>
      <c r="AL70" s="33">
        <f t="shared" si="13"/>
        <v>0</v>
      </c>
      <c r="AM70" s="50">
        <f>'[1]ООО "ВИТАЛАБ"'!$T$14</f>
        <v>0</v>
      </c>
      <c r="AN70" s="50">
        <f>'[3]ООО "ВИТАЛАБ"'!$T$14</f>
        <v>0</v>
      </c>
      <c r="AO70" s="33">
        <f t="shared" si="14"/>
        <v>0</v>
      </c>
      <c r="AQ70" s="146"/>
      <c r="AR70" s="146"/>
    </row>
    <row r="71" spans="1:44" x14ac:dyDescent="0.25">
      <c r="A71" s="155">
        <f>'Скорая медицинская помощь'!A71</f>
        <v>56</v>
      </c>
      <c r="B71" s="156" t="str">
        <f>'Скорая медицинская помощь'!B71</f>
        <v>ООО "Эн Джи Си Владивосток"</v>
      </c>
      <c r="C71" s="157">
        <f>'Скорая медицинская помощь'!D71</f>
        <v>0</v>
      </c>
      <c r="D71" s="63">
        <f>'Скорая медицинская помощь'!H71</f>
        <v>0</v>
      </c>
      <c r="E71" s="158">
        <f t="shared" si="15"/>
        <v>0</v>
      </c>
      <c r="F71" s="157">
        <f>Поликлиника!D71</f>
        <v>0</v>
      </c>
      <c r="G71" s="63">
        <f>Поликлиника!H71</f>
        <v>0</v>
      </c>
      <c r="H71" s="159">
        <f t="shared" si="16"/>
        <v>0</v>
      </c>
      <c r="I71" s="63">
        <f>Поликлиника!S71</f>
        <v>0</v>
      </c>
      <c r="J71" s="63">
        <f>Поликлиника!AA71</f>
        <v>0</v>
      </c>
      <c r="K71" s="159">
        <f t="shared" si="17"/>
        <v>0</v>
      </c>
      <c r="L71" s="89">
        <f>Поликлиника!AU71</f>
        <v>0</v>
      </c>
      <c r="M71" s="89">
        <f>Поликлиника!AY71</f>
        <v>0</v>
      </c>
      <c r="N71" s="87">
        <f t="shared" si="18"/>
        <v>0</v>
      </c>
      <c r="O71" s="63">
        <f>Поликлиника!BK71</f>
        <v>0</v>
      </c>
      <c r="P71" s="63">
        <f>Поликлиника!BO71</f>
        <v>0</v>
      </c>
      <c r="Q71" s="159">
        <f t="shared" si="19"/>
        <v>0</v>
      </c>
      <c r="R71" s="160">
        <f>Поликлиника!CA71</f>
        <v>0</v>
      </c>
      <c r="S71" s="160">
        <f>Поликлиника!CE71</f>
        <v>0</v>
      </c>
      <c r="T71" s="161">
        <f t="shared" si="20"/>
        <v>0</v>
      </c>
      <c r="U71" s="162">
        <f>'Круглосуточный стационар'!D71</f>
        <v>0</v>
      </c>
      <c r="V71" s="163">
        <f>'Круглосуточный стационар'!H71</f>
        <v>0</v>
      </c>
      <c r="W71" s="161">
        <f t="shared" si="21"/>
        <v>0</v>
      </c>
      <c r="X71" s="162">
        <f>'Круглосуточный стационар'!T71</f>
        <v>0</v>
      </c>
      <c r="Y71" s="163">
        <f>'Круглосуточный стационар'!X71</f>
        <v>0</v>
      </c>
      <c r="Z71" s="161">
        <f t="shared" si="22"/>
        <v>0</v>
      </c>
      <c r="AA71" s="62">
        <f>'Дневной стационар'!D71</f>
        <v>2668.95</v>
      </c>
      <c r="AB71" s="63">
        <f>'Дневной стационар'!H71</f>
        <v>2668.95</v>
      </c>
      <c r="AC71" s="159">
        <f t="shared" si="23"/>
        <v>0</v>
      </c>
      <c r="AD71" s="63"/>
      <c r="AE71" s="63"/>
      <c r="AF71" s="161">
        <f t="shared" si="24"/>
        <v>0</v>
      </c>
      <c r="AG71" s="164">
        <f t="shared" si="25"/>
        <v>2668.95</v>
      </c>
      <c r="AH71" s="165">
        <f t="shared" si="26"/>
        <v>2668.95</v>
      </c>
      <c r="AI71" s="166">
        <f t="shared" si="27"/>
        <v>0</v>
      </c>
      <c r="AJ71" s="50">
        <f>'[1]ЭН ДЖИ СИ ВЛАД'!$T$15</f>
        <v>0</v>
      </c>
      <c r="AK71" s="50">
        <f>'[3]ЭН ДЖИ СИ ВЛАД'!$T$15</f>
        <v>0</v>
      </c>
      <c r="AL71" s="33">
        <f t="shared" si="13"/>
        <v>0</v>
      </c>
      <c r="AM71" s="50">
        <f>'[1]ЭН ДЖИ СИ ВЛАД'!$T$14</f>
        <v>2668.95</v>
      </c>
      <c r="AN71" s="50">
        <f>'[3]ЭН ДЖИ СИ ВЛАД'!$T$14</f>
        <v>2668.95</v>
      </c>
      <c r="AO71" s="33">
        <f t="shared" si="14"/>
        <v>0</v>
      </c>
      <c r="AQ71" s="146"/>
      <c r="AR71" s="146"/>
    </row>
    <row r="72" spans="1:44" x14ac:dyDescent="0.25">
      <c r="A72" s="155">
        <f>'Скорая медицинская помощь'!A72</f>
        <v>57</v>
      </c>
      <c r="B72" s="156" t="str">
        <f>'Скорая медицинская помощь'!B72</f>
        <v>ООО "Хабаровский центр хирургии глаза"</v>
      </c>
      <c r="C72" s="157">
        <f>'Скорая медицинская помощь'!D72</f>
        <v>0</v>
      </c>
      <c r="D72" s="63">
        <f>'Скорая медицинская помощь'!H72</f>
        <v>0</v>
      </c>
      <c r="E72" s="158">
        <f t="shared" si="15"/>
        <v>0</v>
      </c>
      <c r="F72" s="157">
        <f>Поликлиника!D72</f>
        <v>0</v>
      </c>
      <c r="G72" s="63">
        <f>Поликлиника!H72</f>
        <v>0</v>
      </c>
      <c r="H72" s="159">
        <f t="shared" si="16"/>
        <v>0</v>
      </c>
      <c r="I72" s="63">
        <f>Поликлиника!S72</f>
        <v>23.2</v>
      </c>
      <c r="J72" s="63">
        <f>Поликлиника!AA72</f>
        <v>23.2</v>
      </c>
      <c r="K72" s="159">
        <f t="shared" si="17"/>
        <v>0</v>
      </c>
      <c r="L72" s="89">
        <f>Поликлиника!AU72</f>
        <v>0</v>
      </c>
      <c r="M72" s="89">
        <f>Поликлиника!AY72</f>
        <v>0</v>
      </c>
      <c r="N72" s="87">
        <f t="shared" si="18"/>
        <v>0</v>
      </c>
      <c r="O72" s="63">
        <f>Поликлиника!BK72</f>
        <v>120.04</v>
      </c>
      <c r="P72" s="63">
        <f>Поликлиника!BO72</f>
        <v>108.04</v>
      </c>
      <c r="Q72" s="159">
        <f t="shared" si="19"/>
        <v>-12</v>
      </c>
      <c r="R72" s="160">
        <f>Поликлиника!CA72</f>
        <v>0</v>
      </c>
      <c r="S72" s="160">
        <f>Поликлиника!CE72</f>
        <v>0</v>
      </c>
      <c r="T72" s="161">
        <f t="shared" si="20"/>
        <v>0</v>
      </c>
      <c r="U72" s="162">
        <f>'Круглосуточный стационар'!D72</f>
        <v>0</v>
      </c>
      <c r="V72" s="163">
        <f>'Круглосуточный стационар'!H72</f>
        <v>0</v>
      </c>
      <c r="W72" s="161">
        <f t="shared" si="21"/>
        <v>0</v>
      </c>
      <c r="X72" s="162">
        <f>'Круглосуточный стационар'!T72</f>
        <v>0</v>
      </c>
      <c r="Y72" s="163">
        <f>'Круглосуточный стационар'!X72</f>
        <v>0</v>
      </c>
      <c r="Z72" s="161">
        <f t="shared" si="22"/>
        <v>0</v>
      </c>
      <c r="AA72" s="62">
        <f>'Дневной стационар'!D72</f>
        <v>4056.57</v>
      </c>
      <c r="AB72" s="63">
        <f>'Дневной стационар'!H72</f>
        <v>2900.27</v>
      </c>
      <c r="AC72" s="159">
        <f t="shared" si="23"/>
        <v>-1156.3000000000002</v>
      </c>
      <c r="AD72" s="63"/>
      <c r="AE72" s="63"/>
      <c r="AF72" s="161">
        <f t="shared" si="24"/>
        <v>0</v>
      </c>
      <c r="AG72" s="164">
        <f t="shared" si="25"/>
        <v>4199.8100000000004</v>
      </c>
      <c r="AH72" s="165">
        <f t="shared" si="26"/>
        <v>3031.5099999999998</v>
      </c>
      <c r="AI72" s="166">
        <f t="shared" si="27"/>
        <v>-1168.3000000000006</v>
      </c>
      <c r="AJ72" s="50">
        <f>'[1]Хаб ЦХГлаза'!$T$15</f>
        <v>0</v>
      </c>
      <c r="AK72" s="50">
        <f>'[3]Хаб ЦХГлаза'!$T$15</f>
        <v>0</v>
      </c>
      <c r="AL72" s="33">
        <f t="shared" si="13"/>
        <v>0</v>
      </c>
      <c r="AM72" s="50">
        <f>'[1]Хаб ЦХГлаза'!$T$14</f>
        <v>4199.8100000000004</v>
      </c>
      <c r="AN72" s="50">
        <f>'[3]Хаб ЦХГлаза'!$T$14</f>
        <v>3031.51</v>
      </c>
      <c r="AO72" s="33">
        <f t="shared" si="14"/>
        <v>-1168.3000000000002</v>
      </c>
      <c r="AQ72" s="146"/>
      <c r="AR72" s="146"/>
    </row>
    <row r="73" spans="1:44" x14ac:dyDescent="0.25">
      <c r="A73" s="155">
        <f>'Скорая медицинская помощь'!A73</f>
        <v>58</v>
      </c>
      <c r="B73" s="156" t="str">
        <f>'Скорая медицинская помощь'!B73</f>
        <v>ОБУЗ "КО НКЦ им. Г.Е. Островерхова"</v>
      </c>
      <c r="C73" s="157">
        <f>'Скорая медицинская помощь'!D73</f>
        <v>0</v>
      </c>
      <c r="D73" s="63">
        <f>'Скорая медицинская помощь'!H73</f>
        <v>0</v>
      </c>
      <c r="E73" s="158">
        <f t="shared" si="15"/>
        <v>0</v>
      </c>
      <c r="F73" s="157">
        <f>Поликлиника!D73</f>
        <v>0</v>
      </c>
      <c r="G73" s="63">
        <f>Поликлиника!H73</f>
        <v>0</v>
      </c>
      <c r="H73" s="159">
        <f t="shared" si="16"/>
        <v>0</v>
      </c>
      <c r="I73" s="63">
        <f>Поликлиника!S73</f>
        <v>0</v>
      </c>
      <c r="J73" s="63">
        <f>Поликлиника!AA73</f>
        <v>0</v>
      </c>
      <c r="K73" s="159">
        <f t="shared" si="17"/>
        <v>0</v>
      </c>
      <c r="L73" s="89">
        <f>Поликлиника!AU73</f>
        <v>0</v>
      </c>
      <c r="M73" s="89">
        <f>Поликлиника!AY73</f>
        <v>0</v>
      </c>
      <c r="N73" s="87">
        <f t="shared" si="18"/>
        <v>0</v>
      </c>
      <c r="O73" s="63">
        <f>Поликлиника!BK73</f>
        <v>0</v>
      </c>
      <c r="P73" s="63">
        <f>Поликлиника!BO73</f>
        <v>0</v>
      </c>
      <c r="Q73" s="159">
        <f t="shared" si="19"/>
        <v>0</v>
      </c>
      <c r="R73" s="160">
        <f>Поликлиника!CA73</f>
        <v>0</v>
      </c>
      <c r="S73" s="160">
        <f>Поликлиника!CE73</f>
        <v>0</v>
      </c>
      <c r="T73" s="161">
        <f t="shared" si="20"/>
        <v>0</v>
      </c>
      <c r="U73" s="162">
        <f>'Круглосуточный стационар'!D73</f>
        <v>0</v>
      </c>
      <c r="V73" s="163">
        <f>'Круглосуточный стационар'!H73</f>
        <v>0</v>
      </c>
      <c r="W73" s="161">
        <f t="shared" si="21"/>
        <v>0</v>
      </c>
      <c r="X73" s="162">
        <f>'Круглосуточный стационар'!T73</f>
        <v>0</v>
      </c>
      <c r="Y73" s="163">
        <f>'Круглосуточный стационар'!X73</f>
        <v>0</v>
      </c>
      <c r="Z73" s="161">
        <f t="shared" si="22"/>
        <v>0</v>
      </c>
      <c r="AA73" s="62">
        <f>'Дневной стационар'!D73</f>
        <v>0</v>
      </c>
      <c r="AB73" s="63">
        <f>'Дневной стационар'!H73</f>
        <v>0</v>
      </c>
      <c r="AC73" s="159">
        <f t="shared" si="23"/>
        <v>0</v>
      </c>
      <c r="AD73" s="63"/>
      <c r="AE73" s="63"/>
      <c r="AF73" s="161">
        <f t="shared" si="24"/>
        <v>0</v>
      </c>
      <c r="AG73" s="164">
        <f t="shared" si="25"/>
        <v>0</v>
      </c>
      <c r="AH73" s="165">
        <f t="shared" si="26"/>
        <v>0</v>
      </c>
      <c r="AI73" s="166">
        <f t="shared" si="27"/>
        <v>0</v>
      </c>
      <c r="AJ73" s="50">
        <f>[1]ОнкоНКЦ!$T$15</f>
        <v>0</v>
      </c>
      <c r="AK73" s="50">
        <f>[3]ОнкоНКЦ!$T$15</f>
        <v>0</v>
      </c>
      <c r="AL73" s="33">
        <f t="shared" si="13"/>
        <v>0</v>
      </c>
      <c r="AM73" s="50">
        <f>[1]ОнкоНКЦ!$T$14</f>
        <v>0</v>
      </c>
      <c r="AN73" s="50">
        <f>[3]ОнкоНКЦ!$T$14</f>
        <v>0</v>
      </c>
      <c r="AO73" s="33">
        <f t="shared" si="14"/>
        <v>0</v>
      </c>
      <c r="AQ73" s="146"/>
      <c r="AR73" s="146"/>
    </row>
    <row r="74" spans="1:44" x14ac:dyDescent="0.25">
      <c r="A74" s="252"/>
      <c r="B74" s="253" t="s">
        <v>6</v>
      </c>
      <c r="C74" s="254">
        <f t="shared" ref="C74:AN74" si="28">SUM(C14:C73)</f>
        <v>853605.3</v>
      </c>
      <c r="D74" s="69">
        <f t="shared" si="28"/>
        <v>853605.3</v>
      </c>
      <c r="E74" s="255">
        <f t="shared" si="28"/>
        <v>0</v>
      </c>
      <c r="F74" s="254">
        <f t="shared" si="28"/>
        <v>1003957.4399999998</v>
      </c>
      <c r="G74" s="69">
        <f t="shared" si="28"/>
        <v>1003957.4399999998</v>
      </c>
      <c r="H74" s="256">
        <f t="shared" si="28"/>
        <v>0</v>
      </c>
      <c r="I74" s="69">
        <f t="shared" si="28"/>
        <v>912305.77999999991</v>
      </c>
      <c r="J74" s="69">
        <f t="shared" si="28"/>
        <v>911148.69</v>
      </c>
      <c r="K74" s="256">
        <f t="shared" si="28"/>
        <v>-1157.0899999999606</v>
      </c>
      <c r="L74" s="90">
        <f t="shared" si="28"/>
        <v>396947.31</v>
      </c>
      <c r="M74" s="90">
        <f t="shared" si="28"/>
        <v>398104.17999999993</v>
      </c>
      <c r="N74" s="88">
        <f t="shared" si="28"/>
        <v>1156.8699999999812</v>
      </c>
      <c r="O74" s="69">
        <f t="shared" si="28"/>
        <v>3273715.8999999994</v>
      </c>
      <c r="P74" s="69">
        <f t="shared" si="28"/>
        <v>3261089.6599999997</v>
      </c>
      <c r="Q74" s="256">
        <f t="shared" si="28"/>
        <v>-12626.240000000085</v>
      </c>
      <c r="R74" s="257">
        <f t="shared" si="28"/>
        <v>704998.19878000009</v>
      </c>
      <c r="S74" s="257">
        <f t="shared" si="28"/>
        <v>678266.90070000011</v>
      </c>
      <c r="T74" s="258">
        <f t="shared" si="28"/>
        <v>-26731.298080000048</v>
      </c>
      <c r="U74" s="259">
        <f t="shared" si="28"/>
        <v>6169250.8300000029</v>
      </c>
      <c r="V74" s="260">
        <f t="shared" si="28"/>
        <v>6169250.8300000029</v>
      </c>
      <c r="W74" s="258">
        <f t="shared" si="28"/>
        <v>-2.5465851649641991E-11</v>
      </c>
      <c r="X74" s="259">
        <f t="shared" si="28"/>
        <v>190601.17</v>
      </c>
      <c r="Y74" s="260">
        <f t="shared" si="28"/>
        <v>166253.79096000001</v>
      </c>
      <c r="Z74" s="258">
        <f t="shared" si="28"/>
        <v>-24347.379039999993</v>
      </c>
      <c r="AA74" s="67">
        <f t="shared" si="28"/>
        <v>1555382.16</v>
      </c>
      <c r="AB74" s="69">
        <f t="shared" si="28"/>
        <v>1555382.1599999997</v>
      </c>
      <c r="AC74" s="256">
        <f t="shared" si="28"/>
        <v>-5.5479176808148623E-11</v>
      </c>
      <c r="AD74" s="69">
        <f t="shared" si="28"/>
        <v>0</v>
      </c>
      <c r="AE74" s="69">
        <f t="shared" si="28"/>
        <v>0</v>
      </c>
      <c r="AF74" s="258">
        <f t="shared" si="28"/>
        <v>0</v>
      </c>
      <c r="AG74" s="261">
        <f t="shared" si="28"/>
        <v>14165164.720000003</v>
      </c>
      <c r="AH74" s="262">
        <f t="shared" si="28"/>
        <v>14152538.259999996</v>
      </c>
      <c r="AI74" s="263">
        <f t="shared" si="28"/>
        <v>-12626.46000000039</v>
      </c>
      <c r="AJ74" s="274">
        <f t="shared" si="28"/>
        <v>353360.18195000011</v>
      </c>
      <c r="AK74" s="275">
        <f t="shared" si="28"/>
        <v>309577.2209500001</v>
      </c>
      <c r="AL74" s="276">
        <f t="shared" si="28"/>
        <v>-43782.960999999996</v>
      </c>
      <c r="AM74" s="274">
        <f>SUM(AM14:AM73)</f>
        <v>13811804.538050007</v>
      </c>
      <c r="AN74" s="275">
        <f t="shared" si="28"/>
        <v>13842961.039050004</v>
      </c>
      <c r="AO74" s="276">
        <f>SUM(AO14:AO73)</f>
        <v>31156.501000000106</v>
      </c>
      <c r="AQ74" s="146"/>
      <c r="AR74" s="146"/>
    </row>
    <row r="75" spans="1:44" x14ac:dyDescent="0.25">
      <c r="X75" s="9"/>
      <c r="Y75" s="9"/>
    </row>
    <row r="76" spans="1:44" x14ac:dyDescent="0.25">
      <c r="A76" s="306" t="s">
        <v>7</v>
      </c>
      <c r="B76" s="307"/>
      <c r="C76" s="11">
        <f>'Скорая медицинская помощь'!D76</f>
        <v>868605.3</v>
      </c>
      <c r="D76" s="11">
        <f>'Скорая медицинская помощь'!H76</f>
        <v>868605.3</v>
      </c>
      <c r="E76" s="11">
        <f t="shared" ref="E76:E81" si="29">D76-C76</f>
        <v>0</v>
      </c>
      <c r="F76" s="11">
        <f>Поликлиника!D76</f>
        <v>1003957.4400000001</v>
      </c>
      <c r="G76" s="11">
        <f>Поликлиника!H76</f>
        <v>1003957.4400000001</v>
      </c>
      <c r="H76" s="11">
        <f t="shared" ref="H76:H81" si="30">G76-F76</f>
        <v>0</v>
      </c>
      <c r="I76" s="11">
        <f>Поликлиника!S76</f>
        <v>987305.77999999991</v>
      </c>
      <c r="J76" s="11">
        <f>Поликлиника!AA76</f>
        <v>987305.77999999991</v>
      </c>
      <c r="K76" s="11">
        <f t="shared" ref="K76:K81" si="31">J76-I76</f>
        <v>0</v>
      </c>
      <c r="L76" s="11">
        <f>Поликлиника!AU76</f>
        <v>404947.31</v>
      </c>
      <c r="M76" s="11">
        <f>Поликлиника!AY76</f>
        <v>404947.31</v>
      </c>
      <c r="N76" s="11">
        <f t="shared" ref="N76:N81" si="32">M76-L76</f>
        <v>0</v>
      </c>
      <c r="O76" s="11">
        <f>Поликлиника!BK76</f>
        <v>2968520.58</v>
      </c>
      <c r="P76" s="11">
        <f>Поликлиника!BO76</f>
        <v>2968520.58</v>
      </c>
      <c r="Q76" s="11">
        <f t="shared" ref="Q76:Q81" si="33">P76-O76</f>
        <v>0</v>
      </c>
      <c r="R76" s="11"/>
      <c r="S76" s="11"/>
      <c r="T76" s="11"/>
      <c r="U76" s="11">
        <f>'Круглосуточный стационар'!D76</f>
        <v>6274169.2999999998</v>
      </c>
      <c r="V76" s="11">
        <f>'Круглосуточный стационар'!H76</f>
        <v>6274169.2999999998</v>
      </c>
      <c r="W76" s="11">
        <f t="shared" ref="W76:W81" si="34">V76-U76</f>
        <v>0</v>
      </c>
      <c r="X76" s="11"/>
      <c r="Y76" s="11"/>
      <c r="Z76" s="11"/>
      <c r="AA76" s="11">
        <f>'Дневной стационар'!D76</f>
        <v>1590382.16</v>
      </c>
      <c r="AB76" s="11">
        <f>'Дневной стационар'!H76</f>
        <v>1590382.16</v>
      </c>
      <c r="AC76" s="11">
        <f t="shared" ref="AC76:AC81" si="35">AB76-AA76</f>
        <v>0</v>
      </c>
      <c r="AD76" s="11"/>
      <c r="AE76" s="11"/>
      <c r="AF76" s="11"/>
      <c r="AG76" s="11">
        <f>C76+F76+I76+L76+O76+U76+AA76</f>
        <v>14097887.870000001</v>
      </c>
      <c r="AH76" s="11">
        <f t="shared" ref="AG76:AH78" si="36">D76+G76+J76+M76+P76+V76+AB76</f>
        <v>14097887.870000001</v>
      </c>
      <c r="AI76" s="11">
        <f t="shared" ref="AI76:AI81" si="37">AH76-AG76</f>
        <v>0</v>
      </c>
      <c r="AJ76" s="11"/>
      <c r="AK76" s="11"/>
      <c r="AL76" s="11">
        <f t="shared" ref="AL76:AL81" si="38">AK76-AJ76</f>
        <v>0</v>
      </c>
      <c r="AM76" s="11">
        <f>AG76-AJ76</f>
        <v>14097887.870000001</v>
      </c>
      <c r="AN76" s="11">
        <f>AH76-AK76</f>
        <v>14097887.870000001</v>
      </c>
      <c r="AO76" s="11">
        <f t="shared" ref="AO76:AO81" si="39">AN76-AM76</f>
        <v>0</v>
      </c>
    </row>
    <row r="77" spans="1:44" x14ac:dyDescent="0.25">
      <c r="A77" s="233" t="s">
        <v>106</v>
      </c>
      <c r="B77" s="234"/>
      <c r="C77" s="11">
        <f>'Скорая медицинская помощь'!D77</f>
        <v>0</v>
      </c>
      <c r="D77" s="11">
        <f>'Скорая медицинская помощь'!H77</f>
        <v>0</v>
      </c>
      <c r="E77" s="237">
        <f t="shared" si="29"/>
        <v>0</v>
      </c>
      <c r="F77" s="11">
        <f>Поликлиника!D77</f>
        <v>0</v>
      </c>
      <c r="G77" s="11">
        <f>Поликлиника!H77</f>
        <v>0</v>
      </c>
      <c r="H77" s="237">
        <f t="shared" si="30"/>
        <v>0</v>
      </c>
      <c r="I77" s="11">
        <f>Поликлиника!S77</f>
        <v>0</v>
      </c>
      <c r="J77" s="11">
        <f>Поликлиника!AA77</f>
        <v>0</v>
      </c>
      <c r="K77" s="237">
        <f t="shared" si="31"/>
        <v>0</v>
      </c>
      <c r="L77" s="11">
        <f>Поликлиника!AU77</f>
        <v>19655.46</v>
      </c>
      <c r="M77" s="11">
        <f>Поликлиника!AY77</f>
        <v>19655.46</v>
      </c>
      <c r="N77" s="237">
        <f t="shared" si="32"/>
        <v>0</v>
      </c>
      <c r="O77" s="11">
        <f>Поликлиника!BK77</f>
        <v>56409.47</v>
      </c>
      <c r="P77" s="11">
        <f>Поликлиника!BO77</f>
        <v>56409.47</v>
      </c>
      <c r="Q77" s="237">
        <f t="shared" si="33"/>
        <v>0</v>
      </c>
      <c r="R77" s="237"/>
      <c r="S77" s="237"/>
      <c r="T77" s="237"/>
      <c r="U77" s="11">
        <f>'Круглосуточный стационар'!D77</f>
        <v>58186.170000000006</v>
      </c>
      <c r="V77" s="11">
        <f>'Круглосуточный стационар'!H77</f>
        <v>58186.170000000006</v>
      </c>
      <c r="W77" s="237">
        <f t="shared" si="34"/>
        <v>0</v>
      </c>
      <c r="X77" s="237"/>
      <c r="Y77" s="237"/>
      <c r="Z77" s="237"/>
      <c r="AA77" s="11">
        <f>'Дневной стационар'!D77</f>
        <v>0</v>
      </c>
      <c r="AB77" s="11">
        <f>'Дневной стационар'!H77</f>
        <v>0</v>
      </c>
      <c r="AC77" s="237">
        <f t="shared" si="35"/>
        <v>0</v>
      </c>
      <c r="AD77" s="237"/>
      <c r="AE77" s="237"/>
      <c r="AF77" s="237"/>
      <c r="AG77" s="237">
        <f t="shared" si="36"/>
        <v>134251.1</v>
      </c>
      <c r="AH77" s="237">
        <f t="shared" si="36"/>
        <v>134251.1</v>
      </c>
      <c r="AI77" s="237">
        <f t="shared" si="37"/>
        <v>0</v>
      </c>
      <c r="AJ77" s="237"/>
      <c r="AK77" s="237"/>
      <c r="AL77" s="237">
        <f t="shared" si="38"/>
        <v>0</v>
      </c>
      <c r="AM77" s="11">
        <f>AG77-AJ77</f>
        <v>134251.1</v>
      </c>
      <c r="AN77" s="11">
        <f>AH77-AK77</f>
        <v>134251.1</v>
      </c>
      <c r="AO77" s="237">
        <f t="shared" si="39"/>
        <v>0</v>
      </c>
    </row>
    <row r="78" spans="1:44" x14ac:dyDescent="0.25">
      <c r="A78" s="277" t="s">
        <v>8</v>
      </c>
      <c r="B78" s="278"/>
      <c r="C78" s="11">
        <f>'Скорая медицинская помощь'!D78</f>
        <v>15000</v>
      </c>
      <c r="D78" s="11">
        <f>'Скорая медицинская помощь'!H78</f>
        <v>15000</v>
      </c>
      <c r="E78" s="13">
        <f t="shared" si="29"/>
        <v>0</v>
      </c>
      <c r="F78" s="11">
        <f>Поликлиника!D78</f>
        <v>0</v>
      </c>
      <c r="G78" s="11">
        <f>Поликлиника!H78</f>
        <v>0</v>
      </c>
      <c r="H78" s="13">
        <f t="shared" si="30"/>
        <v>0</v>
      </c>
      <c r="I78" s="11">
        <f>Поликлиника!S78</f>
        <v>75000</v>
      </c>
      <c r="J78" s="11">
        <f>Поликлиника!AA78</f>
        <v>76156.87</v>
      </c>
      <c r="K78" s="13">
        <f t="shared" si="31"/>
        <v>1156.8699999999953</v>
      </c>
      <c r="L78" s="11">
        <f>Поликлиника!AU78</f>
        <v>8000</v>
      </c>
      <c r="M78" s="11">
        <f>Поликлиника!AY78</f>
        <v>6843.13</v>
      </c>
      <c r="N78" s="13">
        <f t="shared" si="32"/>
        <v>-1156.8699999999999</v>
      </c>
      <c r="O78" s="11">
        <f>Поликлиника!BK78</f>
        <v>17000</v>
      </c>
      <c r="P78" s="11">
        <f>Поликлиника!BO78</f>
        <v>17000</v>
      </c>
      <c r="Q78" s="13">
        <f t="shared" si="33"/>
        <v>0</v>
      </c>
      <c r="R78" s="13"/>
      <c r="S78" s="13"/>
      <c r="T78" s="13"/>
      <c r="U78" s="11">
        <f>'Круглосуточный стационар'!D78</f>
        <v>100000</v>
      </c>
      <c r="V78" s="11">
        <f>'Круглосуточный стационар'!H78</f>
        <v>100000</v>
      </c>
      <c r="W78" s="13">
        <f t="shared" si="34"/>
        <v>0</v>
      </c>
      <c r="X78" s="13"/>
      <c r="Y78" s="13"/>
      <c r="Z78" s="13"/>
      <c r="AA78" s="11">
        <f>'Дневной стационар'!D78</f>
        <v>35000</v>
      </c>
      <c r="AB78" s="11">
        <f>'Дневной стационар'!H78</f>
        <v>35000</v>
      </c>
      <c r="AC78" s="13">
        <f t="shared" si="35"/>
        <v>0</v>
      </c>
      <c r="AD78" s="13"/>
      <c r="AE78" s="13"/>
      <c r="AF78" s="13"/>
      <c r="AG78" s="13">
        <f t="shared" si="36"/>
        <v>250000</v>
      </c>
      <c r="AH78" s="13">
        <f t="shared" si="36"/>
        <v>250000</v>
      </c>
      <c r="AI78" s="13">
        <f t="shared" si="37"/>
        <v>0</v>
      </c>
      <c r="AJ78" s="13"/>
      <c r="AK78" s="13"/>
      <c r="AL78" s="13">
        <f t="shared" si="38"/>
        <v>0</v>
      </c>
      <c r="AM78" s="11">
        <f t="shared" ref="AM78:AN79" si="40">AG78-AJ78</f>
        <v>250000</v>
      </c>
      <c r="AN78" s="11">
        <f t="shared" si="40"/>
        <v>250000</v>
      </c>
      <c r="AO78" s="13">
        <f t="shared" si="39"/>
        <v>0</v>
      </c>
    </row>
    <row r="79" spans="1:44" x14ac:dyDescent="0.25">
      <c r="A79" s="277" t="s">
        <v>9</v>
      </c>
      <c r="B79" s="278"/>
      <c r="C79" s="13">
        <f>C76-C78</f>
        <v>853605.3</v>
      </c>
      <c r="D79" s="13">
        <f>D76-D78</f>
        <v>853605.3</v>
      </c>
      <c r="E79" s="13">
        <f t="shared" si="29"/>
        <v>0</v>
      </c>
      <c r="F79" s="13">
        <f>F76-F78</f>
        <v>1003957.4400000001</v>
      </c>
      <c r="G79" s="13">
        <f>G76-G78</f>
        <v>1003957.4400000001</v>
      </c>
      <c r="H79" s="13">
        <f t="shared" si="30"/>
        <v>0</v>
      </c>
      <c r="I79" s="13">
        <f>I76-I78</f>
        <v>912305.77999999991</v>
      </c>
      <c r="J79" s="13">
        <f>J76-J78</f>
        <v>911148.90999999992</v>
      </c>
      <c r="K79" s="13">
        <f t="shared" si="31"/>
        <v>-1156.8699999999953</v>
      </c>
      <c r="L79" s="13">
        <f>L76-L78</f>
        <v>396947.31</v>
      </c>
      <c r="M79" s="13">
        <f>M76-M78</f>
        <v>398104.18</v>
      </c>
      <c r="N79" s="13">
        <f t="shared" si="32"/>
        <v>1156.8699999999953</v>
      </c>
      <c r="O79" s="13">
        <f>O76-O78</f>
        <v>2951520.58</v>
      </c>
      <c r="P79" s="13">
        <f>P76-P78</f>
        <v>2951520.58</v>
      </c>
      <c r="Q79" s="13">
        <f t="shared" si="33"/>
        <v>0</v>
      </c>
      <c r="R79" s="13"/>
      <c r="S79" s="13"/>
      <c r="T79" s="13"/>
      <c r="U79" s="13">
        <f>U76-U78</f>
        <v>6174169.2999999998</v>
      </c>
      <c r="V79" s="13">
        <f>V76-V78</f>
        <v>6174169.2999999998</v>
      </c>
      <c r="W79" s="13">
        <f t="shared" si="34"/>
        <v>0</v>
      </c>
      <c r="X79" s="13"/>
      <c r="Y79" s="13"/>
      <c r="Z79" s="13"/>
      <c r="AA79" s="13">
        <f>AA76-AA78</f>
        <v>1555382.16</v>
      </c>
      <c r="AB79" s="13">
        <f>AB76-AB78</f>
        <v>1555382.16</v>
      </c>
      <c r="AC79" s="13">
        <f t="shared" si="35"/>
        <v>0</v>
      </c>
      <c r="AD79" s="13"/>
      <c r="AE79" s="13"/>
      <c r="AF79" s="13"/>
      <c r="AG79" s="13">
        <f>AG76-AG78</f>
        <v>13847887.870000001</v>
      </c>
      <c r="AH79" s="13">
        <f>D79+G79+J79+M79+P79+V79+AB79</f>
        <v>13847887.870000001</v>
      </c>
      <c r="AI79" s="13">
        <f t="shared" si="37"/>
        <v>0</v>
      </c>
      <c r="AJ79" s="13"/>
      <c r="AK79" s="13"/>
      <c r="AL79" s="13">
        <f t="shared" si="38"/>
        <v>0</v>
      </c>
      <c r="AM79" s="11">
        <f t="shared" si="40"/>
        <v>13847887.870000001</v>
      </c>
      <c r="AN79" s="11">
        <f>AH79-AK79</f>
        <v>13847887.870000001</v>
      </c>
      <c r="AO79" s="13">
        <f t="shared" si="39"/>
        <v>0</v>
      </c>
    </row>
    <row r="80" spans="1:44" ht="32.25" customHeight="1" x14ac:dyDescent="0.25">
      <c r="A80" s="279" t="s">
        <v>10</v>
      </c>
      <c r="B80" s="280"/>
      <c r="C80" s="15"/>
      <c r="D80" s="15"/>
      <c r="E80" s="13">
        <f t="shared" si="29"/>
        <v>0</v>
      </c>
      <c r="F80" s="15"/>
      <c r="G80" s="15"/>
      <c r="H80" s="13">
        <f t="shared" si="30"/>
        <v>0</v>
      </c>
      <c r="I80" s="15"/>
      <c r="J80" s="15"/>
      <c r="K80" s="13">
        <f t="shared" si="31"/>
        <v>0</v>
      </c>
      <c r="L80" s="15"/>
      <c r="M80" s="15"/>
      <c r="N80" s="13">
        <f t="shared" si="32"/>
        <v>0</v>
      </c>
      <c r="O80" s="15">
        <f>Поликлиника!BK80</f>
        <v>353360.18195000006</v>
      </c>
      <c r="P80" s="15">
        <f>Поликлиника!BO80</f>
        <v>309577.22095000005</v>
      </c>
      <c r="Q80" s="13">
        <f t="shared" si="33"/>
        <v>-43782.96100000001</v>
      </c>
      <c r="R80" s="15"/>
      <c r="S80" s="15"/>
      <c r="T80" s="15"/>
      <c r="U80" s="15"/>
      <c r="V80" s="15"/>
      <c r="W80" s="13">
        <f t="shared" si="34"/>
        <v>0</v>
      </c>
      <c r="X80" s="15"/>
      <c r="Y80" s="15"/>
      <c r="Z80" s="15"/>
      <c r="AA80" s="15"/>
      <c r="AB80" s="15"/>
      <c r="AC80" s="13">
        <f t="shared" si="35"/>
        <v>0</v>
      </c>
      <c r="AD80" s="15"/>
      <c r="AE80" s="15"/>
      <c r="AF80" s="15"/>
      <c r="AG80" s="15">
        <f>[3]СВОД!$T$15</f>
        <v>309577.22095000005</v>
      </c>
      <c r="AH80" s="15">
        <f>[1]СВОД!$T$15</f>
        <v>353360.18195000006</v>
      </c>
      <c r="AI80" s="13">
        <f t="shared" si="37"/>
        <v>43782.96100000001</v>
      </c>
      <c r="AJ80" s="15"/>
      <c r="AK80" s="15"/>
      <c r="AL80" s="13">
        <f t="shared" si="38"/>
        <v>0</v>
      </c>
      <c r="AM80" s="11"/>
      <c r="AN80" s="11"/>
      <c r="AO80" s="13">
        <f t="shared" si="39"/>
        <v>0</v>
      </c>
    </row>
    <row r="81" spans="1:41" s="18" customFormat="1" ht="36.75" customHeight="1" x14ac:dyDescent="0.2">
      <c r="A81" s="281" t="s">
        <v>11</v>
      </c>
      <c r="B81" s="282"/>
      <c r="C81" s="17">
        <f>C79+C80</f>
        <v>853605.3</v>
      </c>
      <c r="D81" s="17">
        <f>D79+D80</f>
        <v>853605.3</v>
      </c>
      <c r="E81" s="17">
        <f t="shared" si="29"/>
        <v>0</v>
      </c>
      <c r="F81" s="17">
        <f>F79+F80</f>
        <v>1003957.4400000001</v>
      </c>
      <c r="G81" s="17">
        <f>G79+G80</f>
        <v>1003957.4400000001</v>
      </c>
      <c r="H81" s="17">
        <f t="shared" si="30"/>
        <v>0</v>
      </c>
      <c r="I81" s="17">
        <f>I79+I80</f>
        <v>912305.77999999991</v>
      </c>
      <c r="J81" s="17">
        <f>J79+J80</f>
        <v>911148.90999999992</v>
      </c>
      <c r="K81" s="17">
        <f t="shared" si="31"/>
        <v>-1156.8699999999953</v>
      </c>
      <c r="L81" s="17">
        <f>L79+L80</f>
        <v>396947.31</v>
      </c>
      <c r="M81" s="17">
        <f>M79+M80</f>
        <v>398104.18</v>
      </c>
      <c r="N81" s="17">
        <f t="shared" si="32"/>
        <v>1156.8699999999953</v>
      </c>
      <c r="O81" s="17">
        <f>O79+O80</f>
        <v>3304880.7619500002</v>
      </c>
      <c r="P81" s="17">
        <f>P79+P80</f>
        <v>3261097.8009500001</v>
      </c>
      <c r="Q81" s="17">
        <f t="shared" si="33"/>
        <v>-43782.961000000127</v>
      </c>
      <c r="R81" s="17"/>
      <c r="S81" s="17"/>
      <c r="T81" s="17"/>
      <c r="U81" s="17">
        <f>U79+U80</f>
        <v>6174169.2999999998</v>
      </c>
      <c r="V81" s="17">
        <f>V79+V80</f>
        <v>6174169.2999999998</v>
      </c>
      <c r="W81" s="17">
        <f t="shared" si="34"/>
        <v>0</v>
      </c>
      <c r="X81" s="17"/>
      <c r="Y81" s="17"/>
      <c r="Z81" s="17"/>
      <c r="AA81" s="17">
        <f>AA79+AA80</f>
        <v>1555382.16</v>
      </c>
      <c r="AB81" s="17">
        <f>AB79+AB80</f>
        <v>1555382.16</v>
      </c>
      <c r="AC81" s="17">
        <f t="shared" si="35"/>
        <v>0</v>
      </c>
      <c r="AD81" s="17"/>
      <c r="AE81" s="17"/>
      <c r="AF81" s="17"/>
      <c r="AG81" s="17">
        <f>AG79+AG80</f>
        <v>14157465.090950001</v>
      </c>
      <c r="AH81" s="17">
        <f>AH79+AH80</f>
        <v>14201248.05195</v>
      </c>
      <c r="AI81" s="17">
        <f t="shared" si="37"/>
        <v>43782.960999999195</v>
      </c>
      <c r="AJ81" s="17"/>
      <c r="AK81" s="17"/>
      <c r="AL81" s="17">
        <f t="shared" si="38"/>
        <v>0</v>
      </c>
      <c r="AM81" s="17">
        <f>AM79+AM80</f>
        <v>13847887.870000001</v>
      </c>
      <c r="AN81" s="17">
        <f>AN79+AN80</f>
        <v>13847887.870000001</v>
      </c>
      <c r="AO81" s="17">
        <f t="shared" si="39"/>
        <v>0</v>
      </c>
    </row>
    <row r="82" spans="1:41" x14ac:dyDescent="0.25"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J82" s="34"/>
      <c r="AK82" s="34"/>
      <c r="AM82" s="34"/>
      <c r="AN82" s="34"/>
    </row>
    <row r="83" spans="1:41" x14ac:dyDescent="0.25">
      <c r="S83" s="146"/>
      <c r="V83" s="146"/>
      <c r="AH83" s="146"/>
      <c r="AK83" s="146"/>
      <c r="AM83" s="146"/>
      <c r="AN83" s="146"/>
    </row>
    <row r="84" spans="1:41" ht="13.5" customHeight="1" x14ac:dyDescent="0.25">
      <c r="AM84" s="146"/>
      <c r="AN84" s="146"/>
    </row>
    <row r="85" spans="1:41" x14ac:dyDescent="0.25">
      <c r="AM85" s="146"/>
    </row>
    <row r="86" spans="1:41" x14ac:dyDescent="0.25">
      <c r="V86" s="146"/>
      <c r="AM86" s="146"/>
    </row>
  </sheetData>
  <autoFilter ref="A13:AK74" xr:uid="{B902CB4B-4C12-4C66-B911-8FB13321E45D}"/>
  <mergeCells count="21">
    <mergeCell ref="A76:B76"/>
    <mergeCell ref="A78:B78"/>
    <mergeCell ref="A79:B79"/>
    <mergeCell ref="A80:B80"/>
    <mergeCell ref="A81:B81"/>
    <mergeCell ref="A7:T7"/>
    <mergeCell ref="A9:A13"/>
    <mergeCell ref="C9:E12"/>
    <mergeCell ref="F10:H12"/>
    <mergeCell ref="L10:N12"/>
    <mergeCell ref="B9:B13"/>
    <mergeCell ref="I10:K12"/>
    <mergeCell ref="R10:T12"/>
    <mergeCell ref="AJ9:AL12"/>
    <mergeCell ref="AM9:AO12"/>
    <mergeCell ref="AG9:AI12"/>
    <mergeCell ref="F9:T9"/>
    <mergeCell ref="O10:Q12"/>
    <mergeCell ref="U9:W12"/>
    <mergeCell ref="AA9:AF12"/>
    <mergeCell ref="X9:Z12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31" fitToWidth="2" orientation="portrait" r:id="rId1"/>
  <headerFooter alignWithMargins="0"/>
  <colBreaks count="1" manualBreakCount="1">
    <brk id="20" max="80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0A6AA-0288-488D-84FC-1D9741F3ABA6}">
  <sheetPr>
    <tabColor indexed="35"/>
  </sheetPr>
  <dimension ref="A1:H62"/>
  <sheetViews>
    <sheetView topLeftCell="A25" workbookViewId="0">
      <selection activeCell="A46" sqref="A46"/>
    </sheetView>
  </sheetViews>
  <sheetFormatPr defaultRowHeight="12.75" x14ac:dyDescent="0.2"/>
  <cols>
    <col min="1" max="1" width="31.42578125" customWidth="1"/>
    <col min="2" max="2" width="16.140625" customWidth="1"/>
    <col min="3" max="3" width="19.140625" customWidth="1"/>
    <col min="4" max="4" width="16.140625" customWidth="1"/>
    <col min="5" max="5" width="18.5703125" customWidth="1"/>
    <col min="6" max="6" width="16.140625" customWidth="1"/>
    <col min="7" max="7" width="17.42578125" customWidth="1"/>
    <col min="8" max="8" width="12.85546875" bestFit="1" customWidth="1"/>
    <col min="9" max="9" width="14.140625" customWidth="1"/>
  </cols>
  <sheetData>
    <row r="1" spans="1:8" ht="128.25" customHeight="1" x14ac:dyDescent="0.2">
      <c r="B1" s="294" t="s">
        <v>12</v>
      </c>
      <c r="C1" s="293"/>
      <c r="D1" s="294" t="s">
        <v>45</v>
      </c>
      <c r="E1" s="293"/>
      <c r="F1" s="294" t="s">
        <v>14</v>
      </c>
      <c r="G1" s="305"/>
    </row>
    <row r="2" spans="1:8" ht="128.25" customHeight="1" x14ac:dyDescent="0.2">
      <c r="B2" s="188" t="s">
        <v>16</v>
      </c>
      <c r="C2" s="188" t="s">
        <v>17</v>
      </c>
      <c r="D2" s="188" t="s">
        <v>16</v>
      </c>
      <c r="E2" s="188" t="s">
        <v>17</v>
      </c>
      <c r="F2" s="188" t="s">
        <v>16</v>
      </c>
      <c r="G2" s="188" t="s">
        <v>17</v>
      </c>
    </row>
    <row r="3" spans="1:8" ht="15" x14ac:dyDescent="0.25">
      <c r="A3" s="25" t="s">
        <v>48</v>
      </c>
    </row>
    <row r="4" spans="1:8" ht="15" x14ac:dyDescent="0.25">
      <c r="A4" s="25" t="s">
        <v>49</v>
      </c>
    </row>
    <row r="5" spans="1:8" ht="15" x14ac:dyDescent="0.25">
      <c r="A5" s="25" t="s">
        <v>50</v>
      </c>
      <c r="G5" s="185"/>
      <c r="H5" s="186"/>
    </row>
    <row r="6" spans="1:8" ht="15" x14ac:dyDescent="0.25">
      <c r="A6" s="25" t="s">
        <v>51</v>
      </c>
      <c r="G6" s="185"/>
      <c r="H6" s="186"/>
    </row>
    <row r="7" spans="1:8" ht="15" x14ac:dyDescent="0.25">
      <c r="A7" s="25" t="s">
        <v>52</v>
      </c>
    </row>
    <row r="8" spans="1:8" ht="15" x14ac:dyDescent="0.25">
      <c r="A8" s="25" t="s">
        <v>53</v>
      </c>
    </row>
    <row r="9" spans="1:8" ht="15" x14ac:dyDescent="0.25">
      <c r="A9" s="25" t="s">
        <v>54</v>
      </c>
    </row>
    <row r="10" spans="1:8" ht="15" x14ac:dyDescent="0.25">
      <c r="A10" s="25" t="s">
        <v>55</v>
      </c>
    </row>
    <row r="11" spans="1:8" ht="15" x14ac:dyDescent="0.25">
      <c r="A11" s="25" t="s">
        <v>56</v>
      </c>
    </row>
    <row r="12" spans="1:8" ht="15" x14ac:dyDescent="0.25">
      <c r="A12" s="25" t="s">
        <v>57</v>
      </c>
    </row>
    <row r="13" spans="1:8" ht="15" x14ac:dyDescent="0.25">
      <c r="A13" s="25" t="s">
        <v>58</v>
      </c>
    </row>
    <row r="14" spans="1:8" ht="15" x14ac:dyDescent="0.25">
      <c r="A14" s="25" t="s">
        <v>59</v>
      </c>
    </row>
    <row r="15" spans="1:8" ht="15" x14ac:dyDescent="0.25">
      <c r="A15" s="25" t="s">
        <v>60</v>
      </c>
    </row>
    <row r="16" spans="1:8" ht="15" x14ac:dyDescent="0.25">
      <c r="A16" s="25" t="s">
        <v>61</v>
      </c>
    </row>
    <row r="17" spans="1:1" ht="15" x14ac:dyDescent="0.25">
      <c r="A17" s="25" t="s">
        <v>62</v>
      </c>
    </row>
    <row r="18" spans="1:1" ht="15" x14ac:dyDescent="0.25">
      <c r="A18" s="25" t="s">
        <v>63</v>
      </c>
    </row>
    <row r="19" spans="1:1" ht="15" x14ac:dyDescent="0.25">
      <c r="A19" s="25" t="s">
        <v>64</v>
      </c>
    </row>
    <row r="20" spans="1:1" ht="15" x14ac:dyDescent="0.25">
      <c r="A20" s="25">
        <v>0</v>
      </c>
    </row>
    <row r="21" spans="1:1" ht="15" x14ac:dyDescent="0.25">
      <c r="A21" s="25" t="s">
        <v>65</v>
      </c>
    </row>
    <row r="22" spans="1:1" ht="15" x14ac:dyDescent="0.25">
      <c r="A22" s="25" t="s">
        <v>66</v>
      </c>
    </row>
    <row r="23" spans="1:1" ht="15" x14ac:dyDescent="0.25">
      <c r="A23" s="25" t="s">
        <v>67</v>
      </c>
    </row>
    <row r="24" spans="1:1" ht="15" x14ac:dyDescent="0.25">
      <c r="A24" s="25" t="s">
        <v>68</v>
      </c>
    </row>
    <row r="25" spans="1:1" ht="15" x14ac:dyDescent="0.25">
      <c r="A25" s="25" t="s">
        <v>69</v>
      </c>
    </row>
    <row r="26" spans="1:1" ht="15" x14ac:dyDescent="0.25">
      <c r="A26" s="25" t="s">
        <v>70</v>
      </c>
    </row>
    <row r="27" spans="1:1" ht="15" x14ac:dyDescent="0.25">
      <c r="A27" s="25" t="s">
        <v>71</v>
      </c>
    </row>
    <row r="28" spans="1:1" ht="15" x14ac:dyDescent="0.25">
      <c r="A28" s="25" t="s">
        <v>72</v>
      </c>
    </row>
    <row r="29" spans="1:1" ht="15" x14ac:dyDescent="0.25">
      <c r="A29" s="25" t="s">
        <v>73</v>
      </c>
    </row>
    <row r="30" spans="1:1" ht="15" x14ac:dyDescent="0.25">
      <c r="A30" s="25" t="s">
        <v>74</v>
      </c>
    </row>
    <row r="31" spans="1:1" ht="15" x14ac:dyDescent="0.25">
      <c r="A31" s="25" t="s">
        <v>75</v>
      </c>
    </row>
    <row r="32" spans="1:1" ht="15" x14ac:dyDescent="0.25">
      <c r="A32" s="25" t="s">
        <v>76</v>
      </c>
    </row>
    <row r="33" spans="1:1" ht="15" x14ac:dyDescent="0.25">
      <c r="A33" s="25" t="s">
        <v>77</v>
      </c>
    </row>
    <row r="34" spans="1:1" ht="15" x14ac:dyDescent="0.25">
      <c r="A34" s="25" t="s">
        <v>78</v>
      </c>
    </row>
    <row r="35" spans="1:1" ht="15" x14ac:dyDescent="0.25">
      <c r="A35" s="25" t="s">
        <v>79</v>
      </c>
    </row>
    <row r="36" spans="1:1" ht="15" x14ac:dyDescent="0.25">
      <c r="A36" s="25" t="s">
        <v>80</v>
      </c>
    </row>
    <row r="37" spans="1:1" ht="15" x14ac:dyDescent="0.25">
      <c r="A37" s="25" t="s">
        <v>81</v>
      </c>
    </row>
    <row r="38" spans="1:1" ht="15" x14ac:dyDescent="0.25">
      <c r="A38" s="25" t="s">
        <v>82</v>
      </c>
    </row>
    <row r="39" spans="1:1" ht="15" x14ac:dyDescent="0.25">
      <c r="A39" s="25" t="s">
        <v>83</v>
      </c>
    </row>
    <row r="40" spans="1:1" ht="15" x14ac:dyDescent="0.25">
      <c r="A40" s="25" t="s">
        <v>84</v>
      </c>
    </row>
    <row r="41" spans="1:1" ht="15" x14ac:dyDescent="0.25">
      <c r="A41" s="25" t="s">
        <v>85</v>
      </c>
    </row>
    <row r="42" spans="1:1" ht="15" x14ac:dyDescent="0.25">
      <c r="A42" s="25" t="s">
        <v>86</v>
      </c>
    </row>
    <row r="43" spans="1:1" ht="15" x14ac:dyDescent="0.25">
      <c r="A43" s="25" t="s">
        <v>87</v>
      </c>
    </row>
    <row r="44" spans="1:1" ht="15" x14ac:dyDescent="0.25">
      <c r="A44" s="25" t="s">
        <v>88</v>
      </c>
    </row>
    <row r="45" spans="1:1" ht="15" x14ac:dyDescent="0.25">
      <c r="A45" s="25" t="s">
        <v>89</v>
      </c>
    </row>
    <row r="46" spans="1:1" ht="15" x14ac:dyDescent="0.25">
      <c r="A46" s="25">
        <v>0</v>
      </c>
    </row>
    <row r="47" spans="1:1" ht="15" x14ac:dyDescent="0.25">
      <c r="A47" s="25" t="s">
        <v>90</v>
      </c>
    </row>
    <row r="48" spans="1:1" ht="15" x14ac:dyDescent="0.25">
      <c r="A48" s="25" t="s">
        <v>91</v>
      </c>
    </row>
    <row r="49" spans="1:1" ht="15" x14ac:dyDescent="0.25">
      <c r="A49" s="25" t="s">
        <v>92</v>
      </c>
    </row>
    <row r="50" spans="1:1" ht="15" x14ac:dyDescent="0.25">
      <c r="A50" s="25" t="s">
        <v>93</v>
      </c>
    </row>
    <row r="51" spans="1:1" ht="15" x14ac:dyDescent="0.25">
      <c r="A51" s="25" t="s">
        <v>94</v>
      </c>
    </row>
    <row r="52" spans="1:1" ht="15" x14ac:dyDescent="0.25">
      <c r="A52" s="25" t="s">
        <v>95</v>
      </c>
    </row>
    <row r="53" spans="1:1" ht="15" x14ac:dyDescent="0.25">
      <c r="A53" s="25" t="s">
        <v>96</v>
      </c>
    </row>
    <row r="54" spans="1:1" ht="15" x14ac:dyDescent="0.25">
      <c r="A54" s="25" t="s">
        <v>97</v>
      </c>
    </row>
    <row r="55" spans="1:1" ht="15" x14ac:dyDescent="0.25">
      <c r="A55" s="25" t="s">
        <v>98</v>
      </c>
    </row>
    <row r="56" spans="1:1" ht="15" x14ac:dyDescent="0.25">
      <c r="A56" s="25" t="s">
        <v>99</v>
      </c>
    </row>
    <row r="57" spans="1:1" ht="15" x14ac:dyDescent="0.25">
      <c r="A57" s="25" t="s">
        <v>100</v>
      </c>
    </row>
    <row r="58" spans="1:1" ht="15" x14ac:dyDescent="0.25">
      <c r="A58" s="25" t="s">
        <v>101</v>
      </c>
    </row>
    <row r="59" spans="1:1" ht="15" x14ac:dyDescent="0.25">
      <c r="A59" s="25" t="s">
        <v>102</v>
      </c>
    </row>
    <row r="60" spans="1:1" ht="15" x14ac:dyDescent="0.25">
      <c r="A60" s="25" t="s">
        <v>103</v>
      </c>
    </row>
    <row r="61" spans="1:1" ht="15" x14ac:dyDescent="0.25">
      <c r="A61" s="25" t="s">
        <v>104</v>
      </c>
    </row>
    <row r="62" spans="1:1" ht="15" x14ac:dyDescent="0.25">
      <c r="A62" s="25" t="s">
        <v>105</v>
      </c>
    </row>
  </sheetData>
  <mergeCells count="3">
    <mergeCell ref="B1:C1"/>
    <mergeCell ref="D1:E1"/>
    <mergeCell ref="F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10</vt:i4>
      </vt:variant>
    </vt:vector>
  </HeadingPairs>
  <TitlesOfParts>
    <vt:vector size="17" baseType="lpstr">
      <vt:lpstr>Скорая медицинская помощь</vt:lpstr>
      <vt:lpstr>Поликлиника</vt:lpstr>
      <vt:lpstr>Круглосуточный стационар</vt:lpstr>
      <vt:lpstr>Дневной стационар</vt:lpstr>
      <vt:lpstr>Всего объемы</vt:lpstr>
      <vt:lpstr>Всего фин.обеспеч.</vt:lpstr>
      <vt:lpstr>Лист1</vt:lpstr>
      <vt:lpstr>'Всего объемы'!Заголовки_для_печати</vt:lpstr>
      <vt:lpstr>'Всего фин.обеспеч.'!Заголовки_для_печати</vt:lpstr>
      <vt:lpstr>'Круглосуточный стационар'!Заголовки_для_печати</vt:lpstr>
      <vt:lpstr>Поликлиника!Заголовки_для_печати</vt:lpstr>
      <vt:lpstr>'Всего объемы'!Область_печати</vt:lpstr>
      <vt:lpstr>'Всего фин.обеспеч.'!Область_печати</vt:lpstr>
      <vt:lpstr>'Дневной стационар'!Область_печати</vt:lpstr>
      <vt:lpstr>'Круглосуточный стационар'!Область_печати</vt:lpstr>
      <vt:lpstr>Поликлиника!Область_печати</vt:lpstr>
      <vt:lpstr>'Скорая медицинская помощь'!Область_печати</vt:lpstr>
    </vt:vector>
  </TitlesOfParts>
  <Company>Камчатский ТФОМС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Чистотина АВ</dc:creator>
  <cp:lastModifiedBy>Тунина Валерия Геннадьевна</cp:lastModifiedBy>
  <cp:lastPrinted>2022-11-30T02:24:28Z</cp:lastPrinted>
  <dcterms:created xsi:type="dcterms:W3CDTF">2015-11-20T05:09:43Z</dcterms:created>
  <dcterms:modified xsi:type="dcterms:W3CDTF">2023-09-22T10:35:52Z</dcterms:modified>
</cp:coreProperties>
</file>