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1ТФОМС\Шашко ЕВ\Распределение объемов и фин.обеспечен\"/>
    </mc:Choice>
  </mc:AlternateContent>
  <xr:revisionPtr revIDLastSave="0" documentId="8_{43EACFF3-2F07-4752-BC3A-0B8D453EF542}" xr6:coauthVersionLast="43" xr6:coauthVersionMax="43" xr10:uidLastSave="{00000000-0000-0000-0000-000000000000}"/>
  <bookViews>
    <workbookView xWindow="-120" yWindow="-120" windowWidth="29040" windowHeight="15840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  <sheet name="Лист1" sheetId="9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4" hidden="1">'Всего объемы'!$A$12:$BK$72</definedName>
    <definedName name="_xlnm._FilterDatabase" localSheetId="1" hidden="1">Поликлиника!$A$13:$BY$74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Поликлиника!$A:$B,Поликлиника!$8:$12</definedName>
    <definedName name="_xlnm.Print_Area" localSheetId="4">'Всего объемы'!$A$1:$AQ$78</definedName>
    <definedName name="_xlnm.Print_Area" localSheetId="5">'Всего фин.обеспеч.'!$A$1:$AI$81</definedName>
    <definedName name="_xlnm.Print_Area" localSheetId="3">'Дневной стационар'!$A$1:$R$80</definedName>
    <definedName name="_xlnm.Print_Area" localSheetId="2">'Круглосуточный стационар'!$A$1:$AA$80</definedName>
    <definedName name="_xlnm.Print_Area" localSheetId="1">Поликлиника!$A$1:$BY$81</definedName>
  </definedNames>
  <calcPr calcId="191029" iterate="1" iterateDelta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C83" i="5" l="1"/>
  <c r="AA78" i="3" l="1"/>
  <c r="AB78" i="3"/>
  <c r="U78" i="3"/>
  <c r="V78" i="3"/>
  <c r="O78" i="3"/>
  <c r="P78" i="3"/>
  <c r="L78" i="3"/>
  <c r="M78" i="3"/>
  <c r="I78" i="3"/>
  <c r="J78" i="3"/>
  <c r="C78" i="3"/>
  <c r="D78" i="3"/>
  <c r="AI75" i="8"/>
  <c r="AJ75" i="8"/>
  <c r="AA75" i="8"/>
  <c r="AB75" i="8"/>
  <c r="S75" i="8"/>
  <c r="T75" i="8"/>
  <c r="BB78" i="5"/>
  <c r="O75" i="8"/>
  <c r="P75" i="8"/>
  <c r="K75" i="8"/>
  <c r="L75" i="8"/>
  <c r="C75" i="8"/>
  <c r="D75" i="8"/>
  <c r="AN77" i="3"/>
  <c r="AO77" i="3" s="1"/>
  <c r="AM77" i="3"/>
  <c r="AH77" i="3"/>
  <c r="AI77" i="3" s="1"/>
  <c r="AG77" i="3"/>
  <c r="BD77" i="5"/>
  <c r="BC77" i="5"/>
  <c r="BC76" i="5" s="1"/>
  <c r="P76" i="3" s="1"/>
  <c r="Q77" i="3"/>
  <c r="BE77" i="5" l="1"/>
  <c r="AK78" i="3" l="1"/>
  <c r="AJ78" i="3"/>
  <c r="AK76" i="3"/>
  <c r="AJ76" i="3"/>
  <c r="AL80" i="3"/>
  <c r="AL78" i="3"/>
  <c r="AM73" i="3"/>
  <c r="AK73" i="3"/>
  <c r="AJ73" i="3"/>
  <c r="AM72" i="3"/>
  <c r="AK72" i="3"/>
  <c r="AL72" i="3" s="1"/>
  <c r="AJ72" i="3"/>
  <c r="AM71" i="3"/>
  <c r="AK71" i="3"/>
  <c r="AJ71" i="3"/>
  <c r="AM70" i="3"/>
  <c r="AK70" i="3"/>
  <c r="AJ70" i="3"/>
  <c r="AM69" i="3"/>
  <c r="AK69" i="3"/>
  <c r="AJ69" i="3"/>
  <c r="AM68" i="3"/>
  <c r="AK68" i="3"/>
  <c r="AJ68" i="3"/>
  <c r="AM67" i="3"/>
  <c r="AK67" i="3"/>
  <c r="AJ67" i="3"/>
  <c r="AM66" i="3"/>
  <c r="AK66" i="3"/>
  <c r="AJ66" i="3"/>
  <c r="AL66" i="3" s="1"/>
  <c r="AM65" i="3"/>
  <c r="AK65" i="3"/>
  <c r="AJ65" i="3"/>
  <c r="AM64" i="3"/>
  <c r="AK64" i="3"/>
  <c r="AJ64" i="3"/>
  <c r="AM63" i="3"/>
  <c r="AK63" i="3"/>
  <c r="AJ63" i="3"/>
  <c r="AM62" i="3"/>
  <c r="AK62" i="3"/>
  <c r="AJ62" i="3"/>
  <c r="AM61" i="3"/>
  <c r="AK61" i="3"/>
  <c r="AJ61" i="3"/>
  <c r="AM60" i="3"/>
  <c r="AK60" i="3"/>
  <c r="AJ60" i="3"/>
  <c r="AM59" i="3"/>
  <c r="AK59" i="3"/>
  <c r="AJ59" i="3"/>
  <c r="AM58" i="3"/>
  <c r="AK58" i="3"/>
  <c r="AJ58" i="3"/>
  <c r="AL58" i="3" s="1"/>
  <c r="AM56" i="3"/>
  <c r="AK56" i="3"/>
  <c r="AJ56" i="3"/>
  <c r="AM55" i="3"/>
  <c r="AK55" i="3"/>
  <c r="AJ55" i="3"/>
  <c r="AM54" i="3"/>
  <c r="AK54" i="3"/>
  <c r="AJ54" i="3"/>
  <c r="AM53" i="3"/>
  <c r="AJ53" i="3"/>
  <c r="AM52" i="3"/>
  <c r="AJ52" i="3"/>
  <c r="AM51" i="3"/>
  <c r="AK51" i="3"/>
  <c r="AJ51" i="3"/>
  <c r="AM50" i="3"/>
  <c r="AK50" i="3"/>
  <c r="AL50" i="3" s="1"/>
  <c r="AJ50" i="3"/>
  <c r="AM49" i="3"/>
  <c r="AK49" i="3"/>
  <c r="AJ49" i="3"/>
  <c r="AM48" i="3"/>
  <c r="AK48" i="3"/>
  <c r="AL48" i="3" s="1"/>
  <c r="AJ48" i="3"/>
  <c r="AM47" i="3"/>
  <c r="AJ47" i="3"/>
  <c r="AM46" i="3"/>
  <c r="AK46" i="3"/>
  <c r="AL46" i="3" s="1"/>
  <c r="AJ46" i="3"/>
  <c r="AL62" i="3"/>
  <c r="AM14" i="3"/>
  <c r="AJ14" i="3"/>
  <c r="AM45" i="3"/>
  <c r="AK45" i="3"/>
  <c r="AJ45" i="3"/>
  <c r="AM44" i="3"/>
  <c r="AK44" i="3"/>
  <c r="AJ44" i="3"/>
  <c r="AM43" i="3"/>
  <c r="AJ43" i="3"/>
  <c r="AM42" i="3"/>
  <c r="AK42" i="3"/>
  <c r="AJ42" i="3"/>
  <c r="AM41" i="3"/>
  <c r="AK41" i="3"/>
  <c r="AJ41" i="3"/>
  <c r="AM40" i="3"/>
  <c r="AK40" i="3"/>
  <c r="AJ40" i="3"/>
  <c r="AM39" i="3"/>
  <c r="AK39" i="3"/>
  <c r="AJ39" i="3"/>
  <c r="AM38" i="3"/>
  <c r="AK38" i="3"/>
  <c r="AJ38" i="3"/>
  <c r="AM37" i="3"/>
  <c r="AK37" i="3"/>
  <c r="AJ37" i="3"/>
  <c r="AM36" i="3"/>
  <c r="AJ36" i="3"/>
  <c r="AM35" i="3"/>
  <c r="AK35" i="3"/>
  <c r="AJ35" i="3"/>
  <c r="AM34" i="3"/>
  <c r="AJ34" i="3"/>
  <c r="AM33" i="3"/>
  <c r="AK33" i="3"/>
  <c r="AJ33" i="3"/>
  <c r="AM32" i="3"/>
  <c r="AK32" i="3"/>
  <c r="AJ32" i="3"/>
  <c r="AM30" i="3"/>
  <c r="AK30" i="3"/>
  <c r="AJ30" i="3"/>
  <c r="AM29" i="3"/>
  <c r="AK29" i="3"/>
  <c r="AJ29" i="3"/>
  <c r="AM28" i="3"/>
  <c r="AJ28" i="3"/>
  <c r="AM27" i="3"/>
  <c r="AJ27" i="3"/>
  <c r="AM26" i="3"/>
  <c r="AJ26" i="3"/>
  <c r="AM25" i="3"/>
  <c r="AJ25" i="3"/>
  <c r="AM24" i="3"/>
  <c r="AJ24" i="3"/>
  <c r="AM23" i="3"/>
  <c r="AJ23" i="3"/>
  <c r="AM22" i="3"/>
  <c r="AJ22" i="3"/>
  <c r="AM21" i="3"/>
  <c r="AJ21" i="3"/>
  <c r="AM20" i="3"/>
  <c r="AJ20" i="3"/>
  <c r="AM19" i="3"/>
  <c r="AK19" i="3"/>
  <c r="AJ19" i="3"/>
  <c r="AM18" i="3"/>
  <c r="AK18" i="3"/>
  <c r="AJ18" i="3"/>
  <c r="AM17" i="3"/>
  <c r="AJ17" i="3"/>
  <c r="AM16" i="3"/>
  <c r="AJ16" i="3"/>
  <c r="AM15" i="3"/>
  <c r="AJ15" i="3"/>
  <c r="AL44" i="3"/>
  <c r="AL45" i="3"/>
  <c r="AL59" i="3"/>
  <c r="AL64" i="3"/>
  <c r="AL67" i="3"/>
  <c r="AL69" i="3"/>
  <c r="AL70" i="3"/>
  <c r="AO4" i="3"/>
  <c r="AC78" i="3"/>
  <c r="K78" i="3"/>
  <c r="AC75" i="8"/>
  <c r="Q75" i="8"/>
  <c r="H75" i="8"/>
  <c r="G75" i="8"/>
  <c r="F77" i="7"/>
  <c r="H77" i="7" s="1"/>
  <c r="D77" i="7"/>
  <c r="C77" i="7"/>
  <c r="F77" i="6"/>
  <c r="D77" i="6"/>
  <c r="C77" i="6"/>
  <c r="BC78" i="5"/>
  <c r="BA78" i="5"/>
  <c r="AZ78" i="5"/>
  <c r="AQ78" i="5"/>
  <c r="AO78" i="5"/>
  <c r="AN78" i="5"/>
  <c r="U78" i="5"/>
  <c r="Q78" i="5"/>
  <c r="P78" i="5"/>
  <c r="I78" i="5"/>
  <c r="H78" i="5"/>
  <c r="F77" i="4"/>
  <c r="D77" i="4"/>
  <c r="C77" i="4"/>
  <c r="AL71" i="3" l="1"/>
  <c r="AL29" i="3"/>
  <c r="I75" i="8"/>
  <c r="AL40" i="3"/>
  <c r="Q78" i="3"/>
  <c r="AL38" i="3"/>
  <c r="AL39" i="3"/>
  <c r="AL32" i="3"/>
  <c r="AL35" i="3"/>
  <c r="AL51" i="3"/>
  <c r="AL55" i="3"/>
  <c r="AL42" i="3"/>
  <c r="AL19" i="3"/>
  <c r="AL30" i="3"/>
  <c r="AL37" i="3"/>
  <c r="AL56" i="3"/>
  <c r="AL65" i="3"/>
  <c r="AL73" i="3"/>
  <c r="AL60" i="3"/>
  <c r="AL63" i="3"/>
  <c r="AL61" i="3"/>
  <c r="AL18" i="3"/>
  <c r="Y78" i="5"/>
  <c r="AL68" i="3"/>
  <c r="AM74" i="3"/>
  <c r="AL54" i="3"/>
  <c r="AL41" i="3"/>
  <c r="AL49" i="3"/>
  <c r="AL33" i="3"/>
  <c r="M75" i="8"/>
  <c r="AK75" i="8"/>
  <c r="N78" i="3"/>
  <c r="H77" i="4"/>
  <c r="AS78" i="5"/>
  <c r="AG78" i="3"/>
  <c r="AK79" i="3"/>
  <c r="AK81" i="3" s="1"/>
  <c r="AH78" i="3"/>
  <c r="AP75" i="8"/>
  <c r="W78" i="3"/>
  <c r="AM78" i="3"/>
  <c r="H77" i="6"/>
  <c r="AO75" i="8"/>
  <c r="BE78" i="5"/>
  <c r="U75" i="8"/>
  <c r="H78" i="3"/>
  <c r="AL76" i="3"/>
  <c r="AN78" i="3"/>
  <c r="AJ79" i="3"/>
  <c r="AJ81" i="3" s="1"/>
  <c r="AJ74" i="3"/>
  <c r="E78" i="3"/>
  <c r="E75" i="8"/>
  <c r="AQ75" i="8" l="1"/>
  <c r="AO78" i="3"/>
  <c r="AI78" i="3"/>
  <c r="AL81" i="3"/>
  <c r="AL79" i="3"/>
  <c r="T4" i="3"/>
  <c r="V4" i="8"/>
  <c r="BK25" i="5" l="1"/>
  <c r="BK34" i="5"/>
  <c r="BK26" i="5"/>
  <c r="BI74" i="5" l="1"/>
  <c r="BH74" i="5"/>
  <c r="BY74" i="5" l="1"/>
  <c r="BX74" i="5"/>
  <c r="BW74" i="5"/>
  <c r="BV74" i="5"/>
  <c r="BM74" i="5"/>
  <c r="BL74" i="5"/>
  <c r="BG74" i="5"/>
  <c r="BF74" i="5"/>
  <c r="AY74" i="5"/>
  <c r="AX74" i="5"/>
  <c r="AU74" i="5"/>
  <c r="AT74" i="5"/>
  <c r="AM74" i="5"/>
  <c r="AL74" i="5"/>
  <c r="AK74" i="5"/>
  <c r="AJ74" i="5"/>
  <c r="AI74" i="5"/>
  <c r="AH74" i="5"/>
  <c r="AC74" i="5"/>
  <c r="AB74" i="5"/>
  <c r="O74" i="5"/>
  <c r="N74" i="5"/>
  <c r="M74" i="5"/>
  <c r="K74" i="5"/>
  <c r="J74" i="5"/>
  <c r="N74" i="4"/>
  <c r="M74" i="4"/>
  <c r="L74" i="4"/>
  <c r="J74" i="4"/>
  <c r="I74" i="4"/>
  <c r="AG80" i="3" l="1"/>
  <c r="BA73" i="5"/>
  <c r="BA72" i="5"/>
  <c r="BA71" i="5"/>
  <c r="BA70" i="5"/>
  <c r="BA69" i="5"/>
  <c r="BA68" i="5"/>
  <c r="BA67" i="5"/>
  <c r="BA66" i="5"/>
  <c r="BA65" i="5"/>
  <c r="BA64" i="5"/>
  <c r="BA63" i="5"/>
  <c r="BA62" i="5"/>
  <c r="BA61" i="5"/>
  <c r="BA60" i="5"/>
  <c r="BA59" i="5"/>
  <c r="BA58" i="5"/>
  <c r="BA57" i="5"/>
  <c r="BA56" i="5"/>
  <c r="BA55" i="5"/>
  <c r="BA54" i="5"/>
  <c r="BA53" i="5"/>
  <c r="BA52" i="5"/>
  <c r="BA51" i="5"/>
  <c r="BA50" i="5"/>
  <c r="BA49" i="5"/>
  <c r="BA48" i="5"/>
  <c r="BA47" i="5"/>
  <c r="BA46" i="5"/>
  <c r="BA45" i="5"/>
  <c r="BA44" i="5"/>
  <c r="BA43" i="5"/>
  <c r="BA42" i="5"/>
  <c r="BA41" i="5"/>
  <c r="BA40" i="5"/>
  <c r="BA39" i="5"/>
  <c r="BA38" i="5"/>
  <c r="BA37" i="5"/>
  <c r="BA36" i="5"/>
  <c r="BA35" i="5"/>
  <c r="BA34" i="5"/>
  <c r="BA33" i="5"/>
  <c r="BA32" i="5"/>
  <c r="BA31" i="5"/>
  <c r="BA30" i="5"/>
  <c r="BA29" i="5"/>
  <c r="BA28" i="5"/>
  <c r="BA27" i="5"/>
  <c r="BA26" i="5"/>
  <c r="BA25" i="5"/>
  <c r="BA24" i="5"/>
  <c r="BA23" i="5"/>
  <c r="BA22" i="5"/>
  <c r="BA21" i="5"/>
  <c r="BA20" i="5"/>
  <c r="BA19" i="5"/>
  <c r="BA18" i="5"/>
  <c r="BA17" i="5"/>
  <c r="BA16" i="5"/>
  <c r="BA15" i="5"/>
  <c r="BA14" i="5"/>
  <c r="BC31" i="5"/>
  <c r="BC57" i="5"/>
  <c r="BA74" i="5" l="1"/>
  <c r="AF66" i="3" l="1"/>
  <c r="AF67" i="3"/>
  <c r="AF68" i="3"/>
  <c r="AF69" i="3"/>
  <c r="AF70" i="3"/>
  <c r="AF71" i="3"/>
  <c r="AF72" i="3"/>
  <c r="AF73" i="3"/>
  <c r="F64" i="8"/>
  <c r="J64" i="8"/>
  <c r="N64" i="8"/>
  <c r="R64" i="8"/>
  <c r="V64" i="8"/>
  <c r="Z64" i="8"/>
  <c r="AD64" i="8"/>
  <c r="AH64" i="8"/>
  <c r="AL64" i="8"/>
  <c r="F65" i="8"/>
  <c r="J65" i="8"/>
  <c r="N65" i="8"/>
  <c r="R65" i="8"/>
  <c r="V65" i="8"/>
  <c r="Z65" i="8"/>
  <c r="AD65" i="8"/>
  <c r="AH65" i="8"/>
  <c r="AL65" i="8"/>
  <c r="F66" i="8"/>
  <c r="J66" i="8"/>
  <c r="N66" i="8"/>
  <c r="R66" i="8"/>
  <c r="V66" i="8"/>
  <c r="Z66" i="8"/>
  <c r="AD66" i="8"/>
  <c r="AH66" i="8"/>
  <c r="AL66" i="8"/>
  <c r="F67" i="8"/>
  <c r="J67" i="8"/>
  <c r="N67" i="8"/>
  <c r="R67" i="8"/>
  <c r="V67" i="8"/>
  <c r="Z67" i="8"/>
  <c r="AD67" i="8"/>
  <c r="AH67" i="8"/>
  <c r="AL67" i="8"/>
  <c r="F68" i="8"/>
  <c r="J68" i="8"/>
  <c r="N68" i="8"/>
  <c r="R68" i="8"/>
  <c r="V68" i="8"/>
  <c r="Z68" i="8"/>
  <c r="AD68" i="8"/>
  <c r="AH68" i="8"/>
  <c r="AL68" i="8"/>
  <c r="F69" i="8"/>
  <c r="J69" i="8"/>
  <c r="N69" i="8"/>
  <c r="R69" i="8"/>
  <c r="V69" i="8"/>
  <c r="Z69" i="8"/>
  <c r="AD69" i="8"/>
  <c r="AH69" i="8"/>
  <c r="AL69" i="8"/>
  <c r="F70" i="8"/>
  <c r="J70" i="8"/>
  <c r="N70" i="8"/>
  <c r="R70" i="8"/>
  <c r="V70" i="8"/>
  <c r="Z70" i="8"/>
  <c r="AD70" i="8"/>
  <c r="AH70" i="8"/>
  <c r="AL70" i="8"/>
  <c r="F71" i="8"/>
  <c r="J71" i="8"/>
  <c r="N71" i="8"/>
  <c r="R71" i="8"/>
  <c r="V71" i="8"/>
  <c r="Z71" i="8"/>
  <c r="AD71" i="8"/>
  <c r="AH71" i="8"/>
  <c r="AL71" i="8"/>
  <c r="N74" i="7"/>
  <c r="M74" i="7"/>
  <c r="J74" i="7"/>
  <c r="I74" i="7"/>
  <c r="C66" i="7"/>
  <c r="AI64" i="8" s="1"/>
  <c r="D66" i="7"/>
  <c r="E66" i="7"/>
  <c r="AJ64" i="8" s="1"/>
  <c r="F66" i="7"/>
  <c r="AB66" i="3" s="1"/>
  <c r="C67" i="7"/>
  <c r="AI65" i="8" s="1"/>
  <c r="D67" i="7"/>
  <c r="AA67" i="3" s="1"/>
  <c r="E67" i="7"/>
  <c r="AJ65" i="8" s="1"/>
  <c r="C68" i="7"/>
  <c r="AI66" i="8" s="1"/>
  <c r="D68" i="7"/>
  <c r="E68" i="7"/>
  <c r="F68" i="7"/>
  <c r="AB68" i="3" s="1"/>
  <c r="C69" i="7"/>
  <c r="AI67" i="8" s="1"/>
  <c r="D69" i="7"/>
  <c r="AA69" i="3" s="1"/>
  <c r="E69" i="7"/>
  <c r="F69" i="7"/>
  <c r="AB69" i="3" s="1"/>
  <c r="C70" i="7"/>
  <c r="AI68" i="8" s="1"/>
  <c r="D70" i="7"/>
  <c r="AA70" i="3" s="1"/>
  <c r="E70" i="7"/>
  <c r="AJ68" i="8" s="1"/>
  <c r="F70" i="7"/>
  <c r="AB70" i="3" s="1"/>
  <c r="C71" i="7"/>
  <c r="AI69" i="8" s="1"/>
  <c r="D71" i="7"/>
  <c r="E71" i="7"/>
  <c r="AJ69" i="8" s="1"/>
  <c r="C72" i="7"/>
  <c r="AI70" i="8" s="1"/>
  <c r="D72" i="7"/>
  <c r="AA72" i="3" s="1"/>
  <c r="E72" i="7"/>
  <c r="AJ70" i="8" s="1"/>
  <c r="C73" i="7"/>
  <c r="AI71" i="8" s="1"/>
  <c r="D73" i="7"/>
  <c r="AA73" i="3" s="1"/>
  <c r="E73" i="7"/>
  <c r="F73" i="7"/>
  <c r="O66" i="6"/>
  <c r="P66" i="6"/>
  <c r="X66" i="3" s="1"/>
  <c r="Q66" i="6"/>
  <c r="AF64" i="8" s="1"/>
  <c r="O67" i="6"/>
  <c r="P67" i="6"/>
  <c r="X67" i="3" s="1"/>
  <c r="Q67" i="6"/>
  <c r="AF65" i="8" s="1"/>
  <c r="O68" i="6"/>
  <c r="P68" i="6"/>
  <c r="X68" i="3" s="1"/>
  <c r="Q68" i="6"/>
  <c r="AF66" i="8" s="1"/>
  <c r="O69" i="6"/>
  <c r="P69" i="6"/>
  <c r="X69" i="3" s="1"/>
  <c r="Q69" i="6"/>
  <c r="AF67" i="8" s="1"/>
  <c r="O70" i="6"/>
  <c r="P70" i="6"/>
  <c r="X70" i="3" s="1"/>
  <c r="Q70" i="6"/>
  <c r="AF68" i="8" s="1"/>
  <c r="O71" i="6"/>
  <c r="P71" i="6"/>
  <c r="Q71" i="6"/>
  <c r="AF69" i="8" s="1"/>
  <c r="O72" i="6"/>
  <c r="P72" i="6"/>
  <c r="Q72" i="6"/>
  <c r="AF70" i="8" s="1"/>
  <c r="O73" i="6"/>
  <c r="P73" i="6"/>
  <c r="Q73" i="6"/>
  <c r="AF71" i="8" s="1"/>
  <c r="E66" i="6"/>
  <c r="AB64" i="8" s="1"/>
  <c r="E67" i="6"/>
  <c r="AB65" i="8" s="1"/>
  <c r="E68" i="6"/>
  <c r="E69" i="6"/>
  <c r="AB67" i="8" s="1"/>
  <c r="E70" i="6"/>
  <c r="AB68" i="8" s="1"/>
  <c r="E71" i="6"/>
  <c r="E72" i="6"/>
  <c r="AB70" i="8" s="1"/>
  <c r="E73" i="6"/>
  <c r="AB71" i="8" s="1"/>
  <c r="C66" i="6"/>
  <c r="AA64" i="8" s="1"/>
  <c r="D66" i="6"/>
  <c r="C67" i="6"/>
  <c r="D67" i="6"/>
  <c r="U67" i="3" s="1"/>
  <c r="C68" i="6"/>
  <c r="AA66" i="8" s="1"/>
  <c r="D68" i="6"/>
  <c r="U68" i="3" s="1"/>
  <c r="C69" i="6"/>
  <c r="AA67" i="8" s="1"/>
  <c r="D69" i="6"/>
  <c r="U69" i="3" s="1"/>
  <c r="C70" i="6"/>
  <c r="AA68" i="8" s="1"/>
  <c r="D70" i="6"/>
  <c r="U70" i="3" s="1"/>
  <c r="C71" i="6"/>
  <c r="AA69" i="8" s="1"/>
  <c r="D71" i="6"/>
  <c r="U71" i="3" s="1"/>
  <c r="C72" i="6"/>
  <c r="AA70" i="8" s="1"/>
  <c r="D72" i="6"/>
  <c r="U72" i="3" s="1"/>
  <c r="C73" i="6"/>
  <c r="D73" i="6"/>
  <c r="U73" i="3" s="1"/>
  <c r="G69" i="7" l="1"/>
  <c r="K69" i="7" s="1"/>
  <c r="H73" i="7"/>
  <c r="L73" i="7" s="1"/>
  <c r="G73" i="7"/>
  <c r="K73" i="7" s="1"/>
  <c r="G68" i="7"/>
  <c r="K68" i="7" s="1"/>
  <c r="G71" i="6"/>
  <c r="G68" i="6"/>
  <c r="H68" i="7"/>
  <c r="L68" i="7" s="1"/>
  <c r="S68" i="6"/>
  <c r="AB73" i="3"/>
  <c r="AC73" i="3" s="1"/>
  <c r="G73" i="6"/>
  <c r="G67" i="6"/>
  <c r="AJ67" i="8"/>
  <c r="AK67" i="8" s="1"/>
  <c r="S69" i="6"/>
  <c r="AC69" i="3"/>
  <c r="H66" i="7"/>
  <c r="L66" i="7" s="1"/>
  <c r="AK69" i="8"/>
  <c r="G72" i="7"/>
  <c r="K72" i="7" s="1"/>
  <c r="AK68" i="8"/>
  <c r="AK64" i="8"/>
  <c r="H69" i="7"/>
  <c r="L69" i="7" s="1"/>
  <c r="AK65" i="8"/>
  <c r="AK70" i="8"/>
  <c r="AJ71" i="8"/>
  <c r="AK71" i="8" s="1"/>
  <c r="AJ66" i="8"/>
  <c r="AK66" i="8" s="1"/>
  <c r="AC67" i="8"/>
  <c r="S72" i="6"/>
  <c r="AB69" i="8"/>
  <c r="AC69" i="8" s="1"/>
  <c r="S73" i="6"/>
  <c r="S70" i="6"/>
  <c r="S66" i="6"/>
  <c r="AB66" i="8"/>
  <c r="AC66" i="8" s="1"/>
  <c r="AC64" i="8"/>
  <c r="AC68" i="8"/>
  <c r="S67" i="6"/>
  <c r="AC70" i="8"/>
  <c r="S71" i="6"/>
  <c r="AE71" i="8"/>
  <c r="AG71" i="8" s="1"/>
  <c r="AE68" i="8"/>
  <c r="AG68" i="8" s="1"/>
  <c r="AE66" i="8"/>
  <c r="AG66" i="8" s="1"/>
  <c r="AE64" i="8"/>
  <c r="AG64" i="8" s="1"/>
  <c r="U66" i="3"/>
  <c r="G70" i="6"/>
  <c r="AE70" i="8"/>
  <c r="AG70" i="8" s="1"/>
  <c r="AA65" i="8"/>
  <c r="AC65" i="8" s="1"/>
  <c r="X72" i="3"/>
  <c r="X71" i="3"/>
  <c r="AA66" i="3"/>
  <c r="AC66" i="3" s="1"/>
  <c r="H70" i="7"/>
  <c r="L70" i="7" s="1"/>
  <c r="AC70" i="3"/>
  <c r="G70" i="7"/>
  <c r="K70" i="7" s="1"/>
  <c r="G66" i="7"/>
  <c r="K66" i="7" s="1"/>
  <c r="AE69" i="8"/>
  <c r="AG69" i="8" s="1"/>
  <c r="AE67" i="8"/>
  <c r="AG67" i="8" s="1"/>
  <c r="AE65" i="8"/>
  <c r="AG65" i="8" s="1"/>
  <c r="X73" i="3"/>
  <c r="AA68" i="3"/>
  <c r="AC68" i="3" s="1"/>
  <c r="G72" i="6"/>
  <c r="G69" i="6"/>
  <c r="G66" i="6"/>
  <c r="AA71" i="8"/>
  <c r="AC71" i="8" s="1"/>
  <c r="AA71" i="3"/>
  <c r="G71" i="7"/>
  <c r="K71" i="7" s="1"/>
  <c r="G67" i="7"/>
  <c r="K67" i="7" s="1"/>
  <c r="N4" i="7"/>
  <c r="D76" i="7"/>
  <c r="AA76" i="3" s="1"/>
  <c r="C76" i="7"/>
  <c r="F65" i="7"/>
  <c r="E65" i="7"/>
  <c r="F64" i="7"/>
  <c r="E64" i="7"/>
  <c r="F63" i="7"/>
  <c r="E63" i="7"/>
  <c r="F62" i="7"/>
  <c r="E62" i="7"/>
  <c r="E61" i="7"/>
  <c r="F59" i="7"/>
  <c r="F57" i="7"/>
  <c r="E57" i="7"/>
  <c r="F39" i="7"/>
  <c r="F37" i="7"/>
  <c r="F35" i="7"/>
  <c r="F33" i="7"/>
  <c r="F32" i="7"/>
  <c r="F31" i="7"/>
  <c r="E31" i="7"/>
  <c r="F30" i="7"/>
  <c r="F29" i="7"/>
  <c r="F24" i="7"/>
  <c r="F19" i="7"/>
  <c r="F18" i="7"/>
  <c r="E14" i="7"/>
  <c r="C15" i="7"/>
  <c r="D15" i="7"/>
  <c r="C16" i="7"/>
  <c r="D16" i="7"/>
  <c r="C17" i="7"/>
  <c r="D17" i="7"/>
  <c r="C18" i="7"/>
  <c r="D18" i="7"/>
  <c r="C19" i="7"/>
  <c r="D19" i="7"/>
  <c r="C20" i="7"/>
  <c r="D20" i="7"/>
  <c r="C21" i="7"/>
  <c r="D21" i="7"/>
  <c r="C22" i="7"/>
  <c r="D22" i="7"/>
  <c r="C23" i="7"/>
  <c r="D23" i="7"/>
  <c r="C24" i="7"/>
  <c r="D24" i="7"/>
  <c r="C25" i="7"/>
  <c r="D25" i="7"/>
  <c r="C26" i="7"/>
  <c r="D26" i="7"/>
  <c r="C27" i="7"/>
  <c r="D27" i="7"/>
  <c r="C28" i="7"/>
  <c r="D28" i="7"/>
  <c r="C29" i="7"/>
  <c r="D29" i="7"/>
  <c r="C30" i="7"/>
  <c r="D30" i="7"/>
  <c r="C31" i="7"/>
  <c r="D31" i="7"/>
  <c r="C32" i="7"/>
  <c r="D32" i="7"/>
  <c r="C33" i="7"/>
  <c r="D33" i="7"/>
  <c r="C34" i="7"/>
  <c r="D34" i="7"/>
  <c r="C35" i="7"/>
  <c r="D35" i="7"/>
  <c r="C36" i="7"/>
  <c r="D36" i="7"/>
  <c r="C37" i="7"/>
  <c r="D37" i="7"/>
  <c r="C38" i="7"/>
  <c r="D38" i="7"/>
  <c r="C39" i="7"/>
  <c r="D39" i="7"/>
  <c r="C40" i="7"/>
  <c r="D40" i="7"/>
  <c r="C41" i="7"/>
  <c r="D41" i="7"/>
  <c r="C42" i="7"/>
  <c r="D42" i="7"/>
  <c r="C43" i="7"/>
  <c r="D43" i="7"/>
  <c r="C44" i="7"/>
  <c r="D44" i="7"/>
  <c r="C45" i="7"/>
  <c r="D45" i="7"/>
  <c r="C46" i="7"/>
  <c r="D46" i="7"/>
  <c r="C47" i="7"/>
  <c r="D47" i="7"/>
  <c r="C48" i="7"/>
  <c r="D48" i="7"/>
  <c r="C49" i="7"/>
  <c r="D49" i="7"/>
  <c r="C50" i="7"/>
  <c r="D50" i="7"/>
  <c r="C51" i="7"/>
  <c r="D51" i="7"/>
  <c r="C52" i="7"/>
  <c r="D52" i="7"/>
  <c r="C53" i="7"/>
  <c r="D53" i="7"/>
  <c r="C54" i="7"/>
  <c r="D54" i="7"/>
  <c r="C55" i="7"/>
  <c r="D55" i="7"/>
  <c r="C56" i="7"/>
  <c r="D56" i="7"/>
  <c r="C57" i="7"/>
  <c r="D57" i="7"/>
  <c r="C58" i="7"/>
  <c r="D58" i="7"/>
  <c r="C59" i="7"/>
  <c r="D59" i="7"/>
  <c r="C60" i="7"/>
  <c r="D60" i="7"/>
  <c r="C61" i="7"/>
  <c r="D61" i="7"/>
  <c r="C62" i="7"/>
  <c r="D62" i="7"/>
  <c r="C63" i="7"/>
  <c r="D63" i="7"/>
  <c r="C64" i="7"/>
  <c r="D64" i="7"/>
  <c r="C65" i="7"/>
  <c r="D65" i="7"/>
  <c r="D14" i="7"/>
  <c r="C14" i="7"/>
  <c r="V14" i="6"/>
  <c r="Q65" i="6"/>
  <c r="Q64" i="6"/>
  <c r="Q63" i="6"/>
  <c r="Q62" i="6"/>
  <c r="Q61" i="6"/>
  <c r="Q60" i="6"/>
  <c r="Q59" i="6"/>
  <c r="Q58" i="6"/>
  <c r="R57" i="6"/>
  <c r="Q57" i="6"/>
  <c r="Q56" i="6"/>
  <c r="Q55" i="6"/>
  <c r="Q54" i="6"/>
  <c r="Q53" i="6"/>
  <c r="Q52" i="6"/>
  <c r="Q51" i="6"/>
  <c r="Q50" i="6"/>
  <c r="Q49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R31" i="6"/>
  <c r="Q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O15" i="6"/>
  <c r="P15" i="6"/>
  <c r="O16" i="6"/>
  <c r="P16" i="6"/>
  <c r="O17" i="6"/>
  <c r="P17" i="6"/>
  <c r="O18" i="6"/>
  <c r="P18" i="6"/>
  <c r="O19" i="6"/>
  <c r="P19" i="6"/>
  <c r="O20" i="6"/>
  <c r="P20" i="6"/>
  <c r="O21" i="6"/>
  <c r="P21" i="6"/>
  <c r="O22" i="6"/>
  <c r="P22" i="6"/>
  <c r="O23" i="6"/>
  <c r="P23" i="6"/>
  <c r="O24" i="6"/>
  <c r="P24" i="6"/>
  <c r="O25" i="6"/>
  <c r="P25" i="6"/>
  <c r="O26" i="6"/>
  <c r="P26" i="6"/>
  <c r="O27" i="6"/>
  <c r="P27" i="6"/>
  <c r="O28" i="6"/>
  <c r="P28" i="6"/>
  <c r="O29" i="6"/>
  <c r="P29" i="6"/>
  <c r="O30" i="6"/>
  <c r="P30" i="6"/>
  <c r="O31" i="6"/>
  <c r="P31" i="6"/>
  <c r="O32" i="6"/>
  <c r="P32" i="6"/>
  <c r="O33" i="6"/>
  <c r="P33" i="6"/>
  <c r="O34" i="6"/>
  <c r="P34" i="6"/>
  <c r="O35" i="6"/>
  <c r="P35" i="6"/>
  <c r="O36" i="6"/>
  <c r="P36" i="6"/>
  <c r="O37" i="6"/>
  <c r="P37" i="6"/>
  <c r="O38" i="6"/>
  <c r="P38" i="6"/>
  <c r="O39" i="6"/>
  <c r="P39" i="6"/>
  <c r="O40" i="6"/>
  <c r="P40" i="6"/>
  <c r="O41" i="6"/>
  <c r="P41" i="6"/>
  <c r="O42" i="6"/>
  <c r="P42" i="6"/>
  <c r="O43" i="6"/>
  <c r="P43" i="6"/>
  <c r="O44" i="6"/>
  <c r="P44" i="6"/>
  <c r="O45" i="6"/>
  <c r="P45" i="6"/>
  <c r="O46" i="6"/>
  <c r="P46" i="6"/>
  <c r="O47" i="6"/>
  <c r="P47" i="6"/>
  <c r="O48" i="6"/>
  <c r="P48" i="6"/>
  <c r="O49" i="6"/>
  <c r="P49" i="6"/>
  <c r="O50" i="6"/>
  <c r="P50" i="6"/>
  <c r="O51" i="6"/>
  <c r="P51" i="6"/>
  <c r="O52" i="6"/>
  <c r="P52" i="6"/>
  <c r="O53" i="6"/>
  <c r="P53" i="6"/>
  <c r="O54" i="6"/>
  <c r="P54" i="6"/>
  <c r="O55" i="6"/>
  <c r="P55" i="6"/>
  <c r="O56" i="6"/>
  <c r="P56" i="6"/>
  <c r="O57" i="6"/>
  <c r="P57" i="6"/>
  <c r="O58" i="6"/>
  <c r="P58" i="6"/>
  <c r="O59" i="6"/>
  <c r="P59" i="6"/>
  <c r="O60" i="6"/>
  <c r="P60" i="6"/>
  <c r="O61" i="6"/>
  <c r="P61" i="6"/>
  <c r="O62" i="6"/>
  <c r="P62" i="6"/>
  <c r="O63" i="6"/>
  <c r="P63" i="6"/>
  <c r="O64" i="6"/>
  <c r="P64" i="6"/>
  <c r="O65" i="6"/>
  <c r="P65" i="6"/>
  <c r="P14" i="6"/>
  <c r="O14" i="6"/>
  <c r="L14" i="6"/>
  <c r="K14" i="6"/>
  <c r="D76" i="6"/>
  <c r="U76" i="3" s="1"/>
  <c r="C76" i="6"/>
  <c r="E65" i="6"/>
  <c r="E64" i="6"/>
  <c r="E63" i="6"/>
  <c r="E62" i="6"/>
  <c r="E61" i="6"/>
  <c r="E59" i="6"/>
  <c r="E58" i="6"/>
  <c r="F57" i="6"/>
  <c r="E57" i="6"/>
  <c r="E56" i="6"/>
  <c r="E55" i="6"/>
  <c r="E54" i="6"/>
  <c r="E35" i="6"/>
  <c r="E33" i="6"/>
  <c r="E32" i="6"/>
  <c r="F31" i="6"/>
  <c r="E31" i="6"/>
  <c r="E30" i="6"/>
  <c r="E29" i="6"/>
  <c r="E18" i="6"/>
  <c r="C15" i="6"/>
  <c r="D15" i="6"/>
  <c r="C16" i="6"/>
  <c r="D16" i="6"/>
  <c r="C17" i="6"/>
  <c r="D17" i="6"/>
  <c r="C18" i="6"/>
  <c r="D18" i="6"/>
  <c r="C19" i="6"/>
  <c r="D19" i="6"/>
  <c r="C20" i="6"/>
  <c r="D20" i="6"/>
  <c r="C21" i="6"/>
  <c r="D21" i="6"/>
  <c r="C22" i="6"/>
  <c r="D22" i="6"/>
  <c r="C23" i="6"/>
  <c r="D23" i="6"/>
  <c r="C24" i="6"/>
  <c r="D24" i="6"/>
  <c r="C25" i="6"/>
  <c r="D25" i="6"/>
  <c r="C26" i="6"/>
  <c r="D26" i="6"/>
  <c r="C27" i="6"/>
  <c r="D27" i="6"/>
  <c r="C28" i="6"/>
  <c r="D28" i="6"/>
  <c r="C29" i="6"/>
  <c r="D29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C40" i="6"/>
  <c r="D40" i="6"/>
  <c r="C41" i="6"/>
  <c r="D41" i="6"/>
  <c r="C42" i="6"/>
  <c r="D42" i="6"/>
  <c r="C43" i="6"/>
  <c r="D43" i="6"/>
  <c r="C44" i="6"/>
  <c r="D44" i="6"/>
  <c r="C45" i="6"/>
  <c r="D45" i="6"/>
  <c r="C46" i="6"/>
  <c r="D46" i="6"/>
  <c r="C47" i="6"/>
  <c r="D47" i="6"/>
  <c r="C48" i="6"/>
  <c r="D48" i="6"/>
  <c r="C49" i="6"/>
  <c r="D49" i="6"/>
  <c r="C50" i="6"/>
  <c r="D50" i="6"/>
  <c r="C51" i="6"/>
  <c r="D51" i="6"/>
  <c r="C52" i="6"/>
  <c r="D52" i="6"/>
  <c r="C53" i="6"/>
  <c r="D53" i="6"/>
  <c r="C54" i="6"/>
  <c r="D54" i="6"/>
  <c r="C55" i="6"/>
  <c r="D55" i="6"/>
  <c r="C56" i="6"/>
  <c r="D56" i="6"/>
  <c r="C57" i="6"/>
  <c r="D57" i="6"/>
  <c r="C58" i="6"/>
  <c r="D58" i="6"/>
  <c r="C59" i="6"/>
  <c r="D59" i="6"/>
  <c r="C60" i="6"/>
  <c r="D60" i="6"/>
  <c r="C61" i="6"/>
  <c r="D61" i="6"/>
  <c r="C62" i="6"/>
  <c r="D62" i="6"/>
  <c r="C63" i="6"/>
  <c r="D63" i="6"/>
  <c r="C64" i="6"/>
  <c r="D64" i="6"/>
  <c r="C65" i="6"/>
  <c r="D65" i="6"/>
  <c r="D14" i="6"/>
  <c r="C14" i="6"/>
  <c r="BA80" i="5"/>
  <c r="O80" i="3" s="1"/>
  <c r="BA76" i="5"/>
  <c r="O76" i="3" s="1"/>
  <c r="AZ76" i="5"/>
  <c r="AO76" i="5"/>
  <c r="L76" i="3" s="1"/>
  <c r="AN76" i="5"/>
  <c r="W79" i="5"/>
  <c r="V79" i="5"/>
  <c r="Q76" i="5"/>
  <c r="I76" i="3" s="1"/>
  <c r="P76" i="5"/>
  <c r="G79" i="5"/>
  <c r="D76" i="5"/>
  <c r="F76" i="3" s="1"/>
  <c r="C76" i="5"/>
  <c r="BN15" i="5"/>
  <c r="BO15" i="5"/>
  <c r="BP15" i="5"/>
  <c r="BQ15" i="5"/>
  <c r="BN16" i="5"/>
  <c r="BO16" i="5"/>
  <c r="BP16" i="5"/>
  <c r="BN17" i="5"/>
  <c r="BO17" i="5"/>
  <c r="BP17" i="5"/>
  <c r="BQ17" i="5"/>
  <c r="BN18" i="5"/>
  <c r="BO18" i="5"/>
  <c r="BP18" i="5"/>
  <c r="BQ18" i="5"/>
  <c r="BN19" i="5"/>
  <c r="BO19" i="5"/>
  <c r="BP19" i="5"/>
  <c r="BQ19" i="5"/>
  <c r="BN20" i="5"/>
  <c r="BO20" i="5"/>
  <c r="BP20" i="5"/>
  <c r="BQ20" i="5"/>
  <c r="BN21" i="5"/>
  <c r="BO21" i="5"/>
  <c r="BP21" i="5"/>
  <c r="BQ21" i="5"/>
  <c r="BN22" i="5"/>
  <c r="BO22" i="5"/>
  <c r="BP22" i="5"/>
  <c r="BQ22" i="5"/>
  <c r="BN23" i="5"/>
  <c r="BO23" i="5"/>
  <c r="BP23" i="5"/>
  <c r="BQ23" i="5"/>
  <c r="BN24" i="5"/>
  <c r="BO24" i="5"/>
  <c r="BP24" i="5"/>
  <c r="BQ24" i="5"/>
  <c r="BN25" i="5"/>
  <c r="BO25" i="5"/>
  <c r="BP25" i="5"/>
  <c r="BQ25" i="5"/>
  <c r="BN26" i="5"/>
  <c r="BO26" i="5"/>
  <c r="BP26" i="5"/>
  <c r="BQ26" i="5"/>
  <c r="BN27" i="5"/>
  <c r="BO27" i="5"/>
  <c r="BP27" i="5"/>
  <c r="BQ27" i="5"/>
  <c r="BN28" i="5"/>
  <c r="BO28" i="5"/>
  <c r="BP28" i="5"/>
  <c r="BQ28" i="5"/>
  <c r="BN29" i="5"/>
  <c r="BO29" i="5"/>
  <c r="BP29" i="5"/>
  <c r="BQ29" i="5"/>
  <c r="BN30" i="5"/>
  <c r="BO30" i="5"/>
  <c r="BP30" i="5"/>
  <c r="BQ30" i="5"/>
  <c r="BN31" i="5"/>
  <c r="BO31" i="5"/>
  <c r="BP31" i="5"/>
  <c r="BQ31" i="5"/>
  <c r="BN32" i="5"/>
  <c r="BO32" i="5"/>
  <c r="BP32" i="5"/>
  <c r="BQ32" i="5"/>
  <c r="BN33" i="5"/>
  <c r="BO33" i="5"/>
  <c r="BP33" i="5"/>
  <c r="BQ33" i="5"/>
  <c r="BN34" i="5"/>
  <c r="BO34" i="5"/>
  <c r="BP34" i="5"/>
  <c r="BQ34" i="5"/>
  <c r="BN35" i="5"/>
  <c r="BO35" i="5"/>
  <c r="BP35" i="5"/>
  <c r="BQ35" i="5"/>
  <c r="BN36" i="5"/>
  <c r="BO36" i="5"/>
  <c r="BP36" i="5"/>
  <c r="BQ36" i="5"/>
  <c r="BN37" i="5"/>
  <c r="BO37" i="5"/>
  <c r="BP37" i="5"/>
  <c r="BQ37" i="5"/>
  <c r="BN38" i="5"/>
  <c r="BO38" i="5"/>
  <c r="BP38" i="5"/>
  <c r="BQ38" i="5"/>
  <c r="BN39" i="5"/>
  <c r="BO39" i="5"/>
  <c r="BP39" i="5"/>
  <c r="BQ39" i="5"/>
  <c r="BN40" i="5"/>
  <c r="BO40" i="5"/>
  <c r="BP40" i="5"/>
  <c r="BQ40" i="5"/>
  <c r="BN41" i="5"/>
  <c r="BO41" i="5"/>
  <c r="BP41" i="5"/>
  <c r="BQ41" i="5"/>
  <c r="BN42" i="5"/>
  <c r="BO42" i="5"/>
  <c r="BP42" i="5"/>
  <c r="BQ42" i="5"/>
  <c r="BN43" i="5"/>
  <c r="BO43" i="5"/>
  <c r="BP43" i="5"/>
  <c r="BQ43" i="5"/>
  <c r="BN44" i="5"/>
  <c r="BO44" i="5"/>
  <c r="BP44" i="5"/>
  <c r="BQ44" i="5"/>
  <c r="BN45" i="5"/>
  <c r="BO45" i="5"/>
  <c r="BP45" i="5"/>
  <c r="BQ45" i="5"/>
  <c r="BN46" i="5"/>
  <c r="BO46" i="5"/>
  <c r="BP46" i="5"/>
  <c r="BQ46" i="5"/>
  <c r="BN47" i="5"/>
  <c r="BO47" i="5"/>
  <c r="BP47" i="5"/>
  <c r="BQ47" i="5"/>
  <c r="BN48" i="5"/>
  <c r="BO48" i="5"/>
  <c r="BP48" i="5"/>
  <c r="BQ48" i="5"/>
  <c r="BN49" i="5"/>
  <c r="BO49" i="5"/>
  <c r="BP49" i="5"/>
  <c r="BQ49" i="5"/>
  <c r="BN50" i="5"/>
  <c r="BO50" i="5"/>
  <c r="BP50" i="5"/>
  <c r="BQ50" i="5"/>
  <c r="BN51" i="5"/>
  <c r="BO51" i="5"/>
  <c r="BP51" i="5"/>
  <c r="BQ51" i="5"/>
  <c r="BN52" i="5"/>
  <c r="BO52" i="5"/>
  <c r="BP52" i="5"/>
  <c r="BQ52" i="5"/>
  <c r="BN53" i="5"/>
  <c r="BO53" i="5"/>
  <c r="BP53" i="5"/>
  <c r="BQ53" i="5"/>
  <c r="BN54" i="5"/>
  <c r="BO54" i="5"/>
  <c r="BP54" i="5"/>
  <c r="BQ54" i="5"/>
  <c r="BN55" i="5"/>
  <c r="BO55" i="5"/>
  <c r="BP55" i="5"/>
  <c r="BQ55" i="5"/>
  <c r="BN56" i="5"/>
  <c r="BO56" i="5"/>
  <c r="BP56" i="5"/>
  <c r="BQ56" i="5"/>
  <c r="BN57" i="5"/>
  <c r="BO57" i="5"/>
  <c r="BP57" i="5"/>
  <c r="BQ57" i="5"/>
  <c r="BN58" i="5"/>
  <c r="BO58" i="5"/>
  <c r="BP58" i="5"/>
  <c r="BQ58" i="5"/>
  <c r="BN59" i="5"/>
  <c r="BO59" i="5"/>
  <c r="BP59" i="5"/>
  <c r="BQ59" i="5"/>
  <c r="BN60" i="5"/>
  <c r="BO60" i="5"/>
  <c r="BN61" i="5"/>
  <c r="BO61" i="5"/>
  <c r="BP61" i="5"/>
  <c r="BQ61" i="5"/>
  <c r="BN62" i="5"/>
  <c r="BO62" i="5"/>
  <c r="BP62" i="5"/>
  <c r="BQ62" i="5"/>
  <c r="BN63" i="5"/>
  <c r="BO63" i="5"/>
  <c r="BP63" i="5"/>
  <c r="BQ63" i="5"/>
  <c r="BN64" i="5"/>
  <c r="BO64" i="5"/>
  <c r="BP64" i="5"/>
  <c r="BQ64" i="5"/>
  <c r="BN65" i="5"/>
  <c r="BO65" i="5"/>
  <c r="BP65" i="5"/>
  <c r="BQ65" i="5"/>
  <c r="BN66" i="5"/>
  <c r="W64" i="8" s="1"/>
  <c r="BO66" i="5"/>
  <c r="R66" i="3" s="1"/>
  <c r="BP66" i="5"/>
  <c r="X64" i="8" s="1"/>
  <c r="BQ66" i="5"/>
  <c r="S66" i="3" s="1"/>
  <c r="BN67" i="5"/>
  <c r="W65" i="8" s="1"/>
  <c r="BO67" i="5"/>
  <c r="R67" i="3" s="1"/>
  <c r="BP67" i="5"/>
  <c r="X65" i="8" s="1"/>
  <c r="BQ67" i="5"/>
  <c r="S67" i="3" s="1"/>
  <c r="BN68" i="5"/>
  <c r="W66" i="8" s="1"/>
  <c r="BO68" i="5"/>
  <c r="R68" i="3" s="1"/>
  <c r="BP68" i="5"/>
  <c r="X66" i="8" s="1"/>
  <c r="BQ68" i="5"/>
  <c r="S68" i="3" s="1"/>
  <c r="BN69" i="5"/>
  <c r="W67" i="8" s="1"/>
  <c r="BO69" i="5"/>
  <c r="R69" i="3" s="1"/>
  <c r="BP69" i="5"/>
  <c r="X67" i="8" s="1"/>
  <c r="BQ69" i="5"/>
  <c r="S69" i="3" s="1"/>
  <c r="BN70" i="5"/>
  <c r="W68" i="8" s="1"/>
  <c r="BO70" i="5"/>
  <c r="R70" i="3" s="1"/>
  <c r="BP70" i="5"/>
  <c r="X68" i="8" s="1"/>
  <c r="BQ70" i="5"/>
  <c r="S70" i="3" s="1"/>
  <c r="BN71" i="5"/>
  <c r="W69" i="8" s="1"/>
  <c r="BO71" i="5"/>
  <c r="R71" i="3" s="1"/>
  <c r="BP71" i="5"/>
  <c r="X69" i="8" s="1"/>
  <c r="BQ71" i="5"/>
  <c r="S71" i="3" s="1"/>
  <c r="BN72" i="5"/>
  <c r="W70" i="8" s="1"/>
  <c r="BO72" i="5"/>
  <c r="R72" i="3" s="1"/>
  <c r="BP72" i="5"/>
  <c r="X70" i="8" s="1"/>
  <c r="BQ72" i="5"/>
  <c r="S72" i="3" s="1"/>
  <c r="BN73" i="5"/>
  <c r="W71" i="8" s="1"/>
  <c r="BO73" i="5"/>
  <c r="R73" i="3" s="1"/>
  <c r="BP73" i="5"/>
  <c r="X71" i="8" s="1"/>
  <c r="BQ73" i="5"/>
  <c r="S73" i="3" s="1"/>
  <c r="BQ14" i="5"/>
  <c r="BP14" i="5"/>
  <c r="BO14" i="5"/>
  <c r="BN14" i="5"/>
  <c r="BB18" i="5"/>
  <c r="BB19" i="5"/>
  <c r="BB20" i="5"/>
  <c r="BB21" i="5"/>
  <c r="BB22" i="5"/>
  <c r="BB23" i="5"/>
  <c r="BB24" i="5"/>
  <c r="BB25" i="5"/>
  <c r="BB26" i="5"/>
  <c r="BB27" i="5"/>
  <c r="BB28" i="5"/>
  <c r="BB29" i="5"/>
  <c r="BB30" i="5"/>
  <c r="BB31" i="5"/>
  <c r="BB32" i="5"/>
  <c r="BB33" i="5"/>
  <c r="BB34" i="5"/>
  <c r="BB35" i="5"/>
  <c r="BB36" i="5"/>
  <c r="BB37" i="5"/>
  <c r="BB38" i="5"/>
  <c r="BB39" i="5"/>
  <c r="BB40" i="5"/>
  <c r="BB41" i="5"/>
  <c r="BB42" i="5"/>
  <c r="BB43" i="5"/>
  <c r="BB44" i="5"/>
  <c r="BB45" i="5"/>
  <c r="BB46" i="5"/>
  <c r="BB47" i="5"/>
  <c r="BB48" i="5"/>
  <c r="BB49" i="5"/>
  <c r="BB50" i="5"/>
  <c r="BB51" i="5"/>
  <c r="BB52" i="5"/>
  <c r="BB53" i="5"/>
  <c r="BB54" i="5"/>
  <c r="BB55" i="5"/>
  <c r="BB56" i="5"/>
  <c r="BB57" i="5"/>
  <c r="BB58" i="5"/>
  <c r="BB59" i="5"/>
  <c r="BB60" i="5"/>
  <c r="BB61" i="5"/>
  <c r="BB62" i="5"/>
  <c r="BB63" i="5"/>
  <c r="BB64" i="5"/>
  <c r="BB65" i="5"/>
  <c r="BB66" i="5"/>
  <c r="T64" i="8" s="1"/>
  <c r="BB67" i="5"/>
  <c r="T65" i="8" s="1"/>
  <c r="BB68" i="5"/>
  <c r="T66" i="8" s="1"/>
  <c r="BB69" i="5"/>
  <c r="T67" i="8" s="1"/>
  <c r="BB70" i="5"/>
  <c r="T68" i="8" s="1"/>
  <c r="BB71" i="5"/>
  <c r="T69" i="8" s="1"/>
  <c r="BB72" i="5"/>
  <c r="T70" i="8" s="1"/>
  <c r="BB14" i="5"/>
  <c r="AZ15" i="5"/>
  <c r="AZ16" i="5"/>
  <c r="AZ17" i="5"/>
  <c r="AZ18" i="5"/>
  <c r="AZ19" i="5"/>
  <c r="AZ20" i="5"/>
  <c r="AZ21" i="5"/>
  <c r="AZ22" i="5"/>
  <c r="AZ23" i="5"/>
  <c r="AZ24" i="5"/>
  <c r="AZ25" i="5"/>
  <c r="AZ26" i="5"/>
  <c r="AZ27" i="5"/>
  <c r="AZ28" i="5"/>
  <c r="AZ29" i="5"/>
  <c r="AZ30" i="5"/>
  <c r="AZ31" i="5"/>
  <c r="AZ32" i="5"/>
  <c r="AZ33" i="5"/>
  <c r="AZ34" i="5"/>
  <c r="AZ35" i="5"/>
  <c r="AZ36" i="5"/>
  <c r="AZ37" i="5"/>
  <c r="AZ38" i="5"/>
  <c r="AZ39" i="5"/>
  <c r="AZ40" i="5"/>
  <c r="AZ41" i="5"/>
  <c r="AZ42" i="5"/>
  <c r="AZ43" i="5"/>
  <c r="AZ44" i="5"/>
  <c r="AZ45" i="5"/>
  <c r="AZ46" i="5"/>
  <c r="AZ47" i="5"/>
  <c r="AZ48" i="5"/>
  <c r="AZ49" i="5"/>
  <c r="AZ50" i="5"/>
  <c r="AZ51" i="5"/>
  <c r="AZ52" i="5"/>
  <c r="AZ53" i="5"/>
  <c r="AZ54" i="5"/>
  <c r="AZ55" i="5"/>
  <c r="AZ56" i="5"/>
  <c r="AZ57" i="5"/>
  <c r="AZ58" i="5"/>
  <c r="AZ59" i="5"/>
  <c r="AZ60" i="5"/>
  <c r="AZ61" i="5"/>
  <c r="AZ62" i="5"/>
  <c r="AZ63" i="5"/>
  <c r="AZ64" i="5"/>
  <c r="AZ65" i="5"/>
  <c r="AZ66" i="5"/>
  <c r="S64" i="8" s="1"/>
  <c r="O66" i="3"/>
  <c r="AZ67" i="5"/>
  <c r="S65" i="8" s="1"/>
  <c r="O67" i="3"/>
  <c r="AZ68" i="5"/>
  <c r="S66" i="8" s="1"/>
  <c r="O68" i="3"/>
  <c r="AZ69" i="5"/>
  <c r="S67" i="8" s="1"/>
  <c r="O69" i="3"/>
  <c r="AZ70" i="5"/>
  <c r="S68" i="8" s="1"/>
  <c r="O70" i="3"/>
  <c r="AZ71" i="5"/>
  <c r="S69" i="8" s="1"/>
  <c r="O71" i="3"/>
  <c r="AZ72" i="5"/>
  <c r="S70" i="8" s="1"/>
  <c r="O72" i="3"/>
  <c r="AZ73" i="5"/>
  <c r="S71" i="8" s="1"/>
  <c r="O73" i="3"/>
  <c r="AZ14" i="5"/>
  <c r="AP16" i="5"/>
  <c r="AP17" i="5"/>
  <c r="AP18" i="5"/>
  <c r="AP19" i="5"/>
  <c r="AP20" i="5"/>
  <c r="AP21" i="5"/>
  <c r="AP22" i="5"/>
  <c r="AP23" i="5"/>
  <c r="AP24" i="5"/>
  <c r="AP25" i="5"/>
  <c r="AP26" i="5"/>
  <c r="AP27" i="5"/>
  <c r="AP28" i="5"/>
  <c r="AP29" i="5"/>
  <c r="AP30" i="5"/>
  <c r="AP31" i="5"/>
  <c r="AQ31" i="5"/>
  <c r="AP32" i="5"/>
  <c r="AP33" i="5"/>
  <c r="AP34" i="5"/>
  <c r="AP35" i="5"/>
  <c r="AP36" i="5"/>
  <c r="AP37" i="5"/>
  <c r="AP38" i="5"/>
  <c r="AP39" i="5"/>
  <c r="AP40" i="5"/>
  <c r="AP41" i="5"/>
  <c r="AP42" i="5"/>
  <c r="AP43" i="5"/>
  <c r="AP44" i="5"/>
  <c r="AP45" i="5"/>
  <c r="AP46" i="5"/>
  <c r="AP47" i="5"/>
  <c r="AP48" i="5"/>
  <c r="AP49" i="5"/>
  <c r="AP50" i="5"/>
  <c r="AP51" i="5"/>
  <c r="AP52" i="5"/>
  <c r="AP53" i="5"/>
  <c r="AP54" i="5"/>
  <c r="AP55" i="5"/>
  <c r="AP56" i="5"/>
  <c r="AP57" i="5"/>
  <c r="AQ57" i="5"/>
  <c r="AP58" i="5"/>
  <c r="AP59" i="5"/>
  <c r="AP60" i="5"/>
  <c r="AP61" i="5"/>
  <c r="AP62" i="5"/>
  <c r="AP63" i="5"/>
  <c r="AP64" i="5"/>
  <c r="AP65" i="5"/>
  <c r="AP66" i="5"/>
  <c r="P64" i="8" s="1"/>
  <c r="AP67" i="5"/>
  <c r="P65" i="8" s="1"/>
  <c r="AP68" i="5"/>
  <c r="P66" i="8" s="1"/>
  <c r="AP69" i="5"/>
  <c r="P67" i="8" s="1"/>
  <c r="AP70" i="5"/>
  <c r="P68" i="8" s="1"/>
  <c r="AP71" i="5"/>
  <c r="P69" i="8" s="1"/>
  <c r="AP72" i="5"/>
  <c r="P70" i="8" s="1"/>
  <c r="AP73" i="5"/>
  <c r="P71" i="8" s="1"/>
  <c r="AP14" i="5"/>
  <c r="AN15" i="5"/>
  <c r="AO15" i="5"/>
  <c r="AN16" i="5"/>
  <c r="AO16" i="5"/>
  <c r="AN17" i="5"/>
  <c r="AO17" i="5"/>
  <c r="AN18" i="5"/>
  <c r="AO18" i="5"/>
  <c r="AN19" i="5"/>
  <c r="AO19" i="5"/>
  <c r="AN20" i="5"/>
  <c r="AO20" i="5"/>
  <c r="AN21" i="5"/>
  <c r="AO21" i="5"/>
  <c r="AN22" i="5"/>
  <c r="AO22" i="5"/>
  <c r="AN23" i="5"/>
  <c r="AO23" i="5"/>
  <c r="AN24" i="5"/>
  <c r="AO24" i="5"/>
  <c r="AN25" i="5"/>
  <c r="AO25" i="5"/>
  <c r="AN26" i="5"/>
  <c r="AO26" i="5"/>
  <c r="AN27" i="5"/>
  <c r="AO27" i="5"/>
  <c r="AN28" i="5"/>
  <c r="AO28" i="5"/>
  <c r="AN29" i="5"/>
  <c r="AO29" i="5"/>
  <c r="AN30" i="5"/>
  <c r="AO30" i="5"/>
  <c r="AN31" i="5"/>
  <c r="AO31" i="5"/>
  <c r="AN32" i="5"/>
  <c r="AO32" i="5"/>
  <c r="AN33" i="5"/>
  <c r="AO33" i="5"/>
  <c r="AN34" i="5"/>
  <c r="AO34" i="5"/>
  <c r="AN35" i="5"/>
  <c r="AO35" i="5"/>
  <c r="AN36" i="5"/>
  <c r="AO36" i="5"/>
  <c r="AN37" i="5"/>
  <c r="AO37" i="5"/>
  <c r="AN38" i="5"/>
  <c r="AO38" i="5"/>
  <c r="AN39" i="5"/>
  <c r="AO39" i="5"/>
  <c r="AN40" i="5"/>
  <c r="AO40" i="5"/>
  <c r="AN41" i="5"/>
  <c r="AO41" i="5"/>
  <c r="AN42" i="5"/>
  <c r="AO42" i="5"/>
  <c r="AN43" i="5"/>
  <c r="AO43" i="5"/>
  <c r="AN44" i="5"/>
  <c r="AO44" i="5"/>
  <c r="AN45" i="5"/>
  <c r="AO45" i="5"/>
  <c r="AN46" i="5"/>
  <c r="AO46" i="5"/>
  <c r="AN47" i="5"/>
  <c r="AO47" i="5"/>
  <c r="AN48" i="5"/>
  <c r="AO48" i="5"/>
  <c r="AN49" i="5"/>
  <c r="AO49" i="5"/>
  <c r="AN50" i="5"/>
  <c r="AO50" i="5"/>
  <c r="AN51" i="5"/>
  <c r="AO51" i="5"/>
  <c r="AN52" i="5"/>
  <c r="AO52" i="5"/>
  <c r="AN53" i="5"/>
  <c r="AO53" i="5"/>
  <c r="AN54" i="5"/>
  <c r="AO54" i="5"/>
  <c r="AN55" i="5"/>
  <c r="AO55" i="5"/>
  <c r="AN56" i="5"/>
  <c r="AO56" i="5"/>
  <c r="AN57" i="5"/>
  <c r="AO57" i="5"/>
  <c r="AN58" i="5"/>
  <c r="AO58" i="5"/>
  <c r="AN59" i="5"/>
  <c r="AO59" i="5"/>
  <c r="AN60" i="5"/>
  <c r="AO60" i="5"/>
  <c r="AN61" i="5"/>
  <c r="AO61" i="5"/>
  <c r="AN62" i="5"/>
  <c r="AO62" i="5"/>
  <c r="AN63" i="5"/>
  <c r="AO63" i="5"/>
  <c r="AN64" i="5"/>
  <c r="AO64" i="5"/>
  <c r="AN65" i="5"/>
  <c r="AO65" i="5"/>
  <c r="AN66" i="5"/>
  <c r="O64" i="8" s="1"/>
  <c r="Q64" i="8" s="1"/>
  <c r="AO66" i="5"/>
  <c r="L66" i="3" s="1"/>
  <c r="AN67" i="5"/>
  <c r="O65" i="8" s="1"/>
  <c r="Q65" i="8" s="1"/>
  <c r="AO67" i="5"/>
  <c r="L67" i="3" s="1"/>
  <c r="AN68" i="5"/>
  <c r="O66" i="8" s="1"/>
  <c r="AO68" i="5"/>
  <c r="AN69" i="5"/>
  <c r="O67" i="8" s="1"/>
  <c r="AO69" i="5"/>
  <c r="L69" i="3" s="1"/>
  <c r="AN70" i="5"/>
  <c r="O68" i="8" s="1"/>
  <c r="AO70" i="5"/>
  <c r="L70" i="3" s="1"/>
  <c r="AN71" i="5"/>
  <c r="O69" i="8" s="1"/>
  <c r="Q69" i="8" s="1"/>
  <c r="AO71" i="5"/>
  <c r="AN72" i="5"/>
  <c r="O70" i="8" s="1"/>
  <c r="Q70" i="8" s="1"/>
  <c r="AO72" i="5"/>
  <c r="L72" i="3" s="1"/>
  <c r="AN73" i="5"/>
  <c r="O71" i="8" s="1"/>
  <c r="Q71" i="8" s="1"/>
  <c r="AO73" i="5"/>
  <c r="L73" i="3" s="1"/>
  <c r="AN14" i="5"/>
  <c r="AO14" i="5"/>
  <c r="AA66" i="5"/>
  <c r="AA67" i="5"/>
  <c r="AA68" i="5"/>
  <c r="AA69" i="5"/>
  <c r="AA70" i="5"/>
  <c r="AA71" i="5"/>
  <c r="AA72" i="5"/>
  <c r="AA73" i="5"/>
  <c r="AA1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V57" i="5"/>
  <c r="V56" i="5"/>
  <c r="V55" i="5"/>
  <c r="V54" i="5"/>
  <c r="W53" i="5"/>
  <c r="V53" i="5"/>
  <c r="W52" i="5"/>
  <c r="V52" i="5"/>
  <c r="W51" i="5"/>
  <c r="V51" i="5"/>
  <c r="W50" i="5"/>
  <c r="V50" i="5"/>
  <c r="W49" i="5"/>
  <c r="V49" i="5"/>
  <c r="W48" i="5"/>
  <c r="V48" i="5"/>
  <c r="W47" i="5"/>
  <c r="V47" i="5"/>
  <c r="W46" i="5"/>
  <c r="V46" i="5"/>
  <c r="W45" i="5"/>
  <c r="V45" i="5"/>
  <c r="W44" i="5"/>
  <c r="V44" i="5"/>
  <c r="W43" i="5"/>
  <c r="V43" i="5"/>
  <c r="W42" i="5"/>
  <c r="V42" i="5"/>
  <c r="W41" i="5"/>
  <c r="V41" i="5"/>
  <c r="W40" i="5"/>
  <c r="V40" i="5"/>
  <c r="V39" i="5"/>
  <c r="W38" i="5"/>
  <c r="V38" i="5"/>
  <c r="W37" i="5"/>
  <c r="V37" i="5"/>
  <c r="W36" i="5"/>
  <c r="V36" i="5"/>
  <c r="V35" i="5"/>
  <c r="W34" i="5"/>
  <c r="V34" i="5"/>
  <c r="V33" i="5"/>
  <c r="V32" i="5"/>
  <c r="V31" i="5"/>
  <c r="V30" i="5"/>
  <c r="V29" i="5"/>
  <c r="V28" i="5"/>
  <c r="V27" i="5"/>
  <c r="W26" i="5"/>
  <c r="V26" i="5"/>
  <c r="W25" i="5"/>
  <c r="V25" i="5"/>
  <c r="V24" i="5"/>
  <c r="V23" i="5"/>
  <c r="W22" i="5"/>
  <c r="V22" i="5"/>
  <c r="W21" i="5"/>
  <c r="V21" i="5"/>
  <c r="W20" i="5"/>
  <c r="V20" i="5"/>
  <c r="V19" i="5"/>
  <c r="V18" i="5"/>
  <c r="V17" i="5"/>
  <c r="V16" i="5"/>
  <c r="V15" i="5"/>
  <c r="V14" i="5"/>
  <c r="T19" i="5"/>
  <c r="T24" i="5"/>
  <c r="T31" i="5"/>
  <c r="U31" i="5"/>
  <c r="T32" i="5"/>
  <c r="T33" i="5"/>
  <c r="T39" i="5"/>
  <c r="T54" i="5"/>
  <c r="T55" i="5"/>
  <c r="T56" i="5"/>
  <c r="T57" i="5"/>
  <c r="U57" i="5"/>
  <c r="T58" i="5"/>
  <c r="T59" i="5"/>
  <c r="T61" i="5"/>
  <c r="T62" i="5"/>
  <c r="T63" i="5"/>
  <c r="T64" i="5"/>
  <c r="T65" i="5"/>
  <c r="T66" i="5"/>
  <c r="L64" i="8" s="1"/>
  <c r="T67" i="5"/>
  <c r="L65" i="8" s="1"/>
  <c r="T68" i="5"/>
  <c r="L66" i="8" s="1"/>
  <c r="T69" i="5"/>
  <c r="L67" i="8" s="1"/>
  <c r="T70" i="5"/>
  <c r="L68" i="8" s="1"/>
  <c r="T71" i="5"/>
  <c r="L69" i="8" s="1"/>
  <c r="T72" i="5"/>
  <c r="L70" i="8" s="1"/>
  <c r="R79" i="5"/>
  <c r="S79" i="5"/>
  <c r="S53" i="5"/>
  <c r="S52" i="5"/>
  <c r="S51" i="5"/>
  <c r="S50" i="5"/>
  <c r="S49" i="5"/>
  <c r="S48" i="5"/>
  <c r="S47" i="5"/>
  <c r="S46" i="5"/>
  <c r="S45" i="5"/>
  <c r="S44" i="5"/>
  <c r="S43" i="5"/>
  <c r="S42" i="5"/>
  <c r="S41" i="5"/>
  <c r="S40" i="5"/>
  <c r="S38" i="5"/>
  <c r="S37" i="5"/>
  <c r="S36" i="5"/>
  <c r="S34" i="5"/>
  <c r="S26" i="5"/>
  <c r="S25" i="5"/>
  <c r="S22" i="5"/>
  <c r="S20" i="5"/>
  <c r="S21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Z69" i="5" s="1"/>
  <c r="R70" i="5"/>
  <c r="R71" i="5"/>
  <c r="R72" i="5"/>
  <c r="R73" i="5"/>
  <c r="R14" i="5"/>
  <c r="P15" i="5"/>
  <c r="Q15" i="5"/>
  <c r="P16" i="5"/>
  <c r="Q16" i="5"/>
  <c r="P17" i="5"/>
  <c r="Q17" i="5"/>
  <c r="P18" i="5"/>
  <c r="Q18" i="5"/>
  <c r="P19" i="5"/>
  <c r="Q19" i="5"/>
  <c r="P20" i="5"/>
  <c r="Q20" i="5"/>
  <c r="P21" i="5"/>
  <c r="Q21" i="5"/>
  <c r="P22" i="5"/>
  <c r="Q22" i="5"/>
  <c r="P23" i="5"/>
  <c r="Q23" i="5"/>
  <c r="P24" i="5"/>
  <c r="Q24" i="5"/>
  <c r="P25" i="5"/>
  <c r="Q25" i="5"/>
  <c r="P26" i="5"/>
  <c r="Q26" i="5"/>
  <c r="P27" i="5"/>
  <c r="Q27" i="5"/>
  <c r="P28" i="5"/>
  <c r="Q28" i="5"/>
  <c r="P29" i="5"/>
  <c r="Q29" i="5"/>
  <c r="P30" i="5"/>
  <c r="Q30" i="5"/>
  <c r="P31" i="5"/>
  <c r="Q31" i="5"/>
  <c r="P32" i="5"/>
  <c r="Q32" i="5"/>
  <c r="P33" i="5"/>
  <c r="Q33" i="5"/>
  <c r="P34" i="5"/>
  <c r="Q34" i="5"/>
  <c r="P35" i="5"/>
  <c r="Q35" i="5"/>
  <c r="P36" i="5"/>
  <c r="Q36" i="5"/>
  <c r="P37" i="5"/>
  <c r="Q37" i="5"/>
  <c r="P38" i="5"/>
  <c r="Q38" i="5"/>
  <c r="P39" i="5"/>
  <c r="Q39" i="5"/>
  <c r="P40" i="5"/>
  <c r="Q40" i="5"/>
  <c r="P41" i="5"/>
  <c r="Q41" i="5"/>
  <c r="P42" i="5"/>
  <c r="Q42" i="5"/>
  <c r="P43" i="5"/>
  <c r="Q43" i="5"/>
  <c r="P44" i="5"/>
  <c r="Q44" i="5"/>
  <c r="P45" i="5"/>
  <c r="Q45" i="5"/>
  <c r="P46" i="5"/>
  <c r="Q46" i="5"/>
  <c r="P47" i="5"/>
  <c r="Q47" i="5"/>
  <c r="P48" i="5"/>
  <c r="Q48" i="5"/>
  <c r="P49" i="5"/>
  <c r="Q49" i="5"/>
  <c r="P50" i="5"/>
  <c r="Q50" i="5"/>
  <c r="P51" i="5"/>
  <c r="Q51" i="5"/>
  <c r="P52" i="5"/>
  <c r="Q52" i="5"/>
  <c r="P53" i="5"/>
  <c r="Q53" i="5"/>
  <c r="P54" i="5"/>
  <c r="Q54" i="5"/>
  <c r="P55" i="5"/>
  <c r="Q55" i="5"/>
  <c r="P56" i="5"/>
  <c r="Q56" i="5"/>
  <c r="P57" i="5"/>
  <c r="Q57" i="5"/>
  <c r="P58" i="5"/>
  <c r="Q58" i="5"/>
  <c r="P59" i="5"/>
  <c r="Q59" i="5"/>
  <c r="P60" i="5"/>
  <c r="Q60" i="5"/>
  <c r="P61" i="5"/>
  <c r="Q61" i="5"/>
  <c r="P62" i="5"/>
  <c r="Q62" i="5"/>
  <c r="P63" i="5"/>
  <c r="Q63" i="5"/>
  <c r="P64" i="5"/>
  <c r="Q64" i="5"/>
  <c r="P65" i="5"/>
  <c r="Q65" i="5"/>
  <c r="P66" i="5"/>
  <c r="Q66" i="5"/>
  <c r="I66" i="3" s="1"/>
  <c r="P67" i="5"/>
  <c r="K65" i="8" s="1"/>
  <c r="Q67" i="5"/>
  <c r="I67" i="3" s="1"/>
  <c r="P68" i="5"/>
  <c r="Q68" i="5"/>
  <c r="I68" i="3" s="1"/>
  <c r="P69" i="5"/>
  <c r="Q69" i="5"/>
  <c r="I69" i="3" s="1"/>
  <c r="P70" i="5"/>
  <c r="K68" i="8" s="1"/>
  <c r="Q70" i="5"/>
  <c r="I70" i="3" s="1"/>
  <c r="P71" i="5"/>
  <c r="Q71" i="5"/>
  <c r="I71" i="3" s="1"/>
  <c r="P72" i="5"/>
  <c r="Q72" i="5"/>
  <c r="I72" i="3" s="1"/>
  <c r="P73" i="5"/>
  <c r="K71" i="8" s="1"/>
  <c r="Q73" i="5"/>
  <c r="I73" i="3" s="1"/>
  <c r="Q14" i="5"/>
  <c r="P14" i="5"/>
  <c r="G31" i="5"/>
  <c r="G57" i="5"/>
  <c r="E31" i="5"/>
  <c r="F31" i="5"/>
  <c r="E57" i="5"/>
  <c r="F57" i="5"/>
  <c r="E58" i="5"/>
  <c r="E59" i="5"/>
  <c r="E62" i="5"/>
  <c r="E63" i="5"/>
  <c r="E64" i="5"/>
  <c r="E65" i="5"/>
  <c r="E66" i="5"/>
  <c r="H64" i="8" s="1"/>
  <c r="E67" i="5"/>
  <c r="H65" i="8" s="1"/>
  <c r="E68" i="5"/>
  <c r="H66" i="8" s="1"/>
  <c r="E69" i="5"/>
  <c r="H67" i="8" s="1"/>
  <c r="E70" i="5"/>
  <c r="H68" i="8" s="1"/>
  <c r="E71" i="5"/>
  <c r="H69" i="8" s="1"/>
  <c r="E72" i="5"/>
  <c r="H70" i="8" s="1"/>
  <c r="E73" i="5"/>
  <c r="H71" i="8" s="1"/>
  <c r="C15" i="5"/>
  <c r="D15" i="5"/>
  <c r="C16" i="5"/>
  <c r="D16" i="5"/>
  <c r="C17" i="5"/>
  <c r="D17" i="5"/>
  <c r="C18" i="5"/>
  <c r="D18" i="5"/>
  <c r="C19" i="5"/>
  <c r="D19" i="5"/>
  <c r="C20" i="5"/>
  <c r="D20" i="5"/>
  <c r="C21" i="5"/>
  <c r="D21" i="5"/>
  <c r="C22" i="5"/>
  <c r="D22" i="5"/>
  <c r="C23" i="5"/>
  <c r="D23" i="5"/>
  <c r="C24" i="5"/>
  <c r="D24" i="5"/>
  <c r="C25" i="5"/>
  <c r="D25" i="5"/>
  <c r="C26" i="5"/>
  <c r="D26" i="5"/>
  <c r="C27" i="5"/>
  <c r="D27" i="5"/>
  <c r="C28" i="5"/>
  <c r="D28" i="5"/>
  <c r="C29" i="5"/>
  <c r="D29" i="5"/>
  <c r="C30" i="5"/>
  <c r="D30" i="5"/>
  <c r="C31" i="5"/>
  <c r="D31" i="5"/>
  <c r="C32" i="5"/>
  <c r="D32" i="5"/>
  <c r="C33" i="5"/>
  <c r="D33" i="5"/>
  <c r="C34" i="5"/>
  <c r="D34" i="5"/>
  <c r="C35" i="5"/>
  <c r="D35" i="5"/>
  <c r="C36" i="5"/>
  <c r="D36" i="5"/>
  <c r="C37" i="5"/>
  <c r="D37" i="5"/>
  <c r="C38" i="5"/>
  <c r="D38" i="5"/>
  <c r="C39" i="5"/>
  <c r="D39" i="5"/>
  <c r="C40" i="5"/>
  <c r="D40" i="5"/>
  <c r="C41" i="5"/>
  <c r="D41" i="5"/>
  <c r="C42" i="5"/>
  <c r="D42" i="5"/>
  <c r="C43" i="5"/>
  <c r="D43" i="5"/>
  <c r="C44" i="5"/>
  <c r="D44" i="5"/>
  <c r="C45" i="5"/>
  <c r="D45" i="5"/>
  <c r="C46" i="5"/>
  <c r="D46" i="5"/>
  <c r="C47" i="5"/>
  <c r="D47" i="5"/>
  <c r="C48" i="5"/>
  <c r="D48" i="5"/>
  <c r="C49" i="5"/>
  <c r="D49" i="5"/>
  <c r="C50" i="5"/>
  <c r="D50" i="5"/>
  <c r="C51" i="5"/>
  <c r="D51" i="5"/>
  <c r="C52" i="5"/>
  <c r="D52" i="5"/>
  <c r="C53" i="5"/>
  <c r="D53" i="5"/>
  <c r="C54" i="5"/>
  <c r="D54" i="5"/>
  <c r="C55" i="5"/>
  <c r="D55" i="5"/>
  <c r="C56" i="5"/>
  <c r="D56" i="5"/>
  <c r="C57" i="5"/>
  <c r="D57" i="5"/>
  <c r="C58" i="5"/>
  <c r="D58" i="5"/>
  <c r="C59" i="5"/>
  <c r="D59" i="5"/>
  <c r="C60" i="5"/>
  <c r="D60" i="5"/>
  <c r="C61" i="5"/>
  <c r="D61" i="5"/>
  <c r="C62" i="5"/>
  <c r="D62" i="5"/>
  <c r="C63" i="5"/>
  <c r="D63" i="5"/>
  <c r="C64" i="5"/>
  <c r="D64" i="5"/>
  <c r="C65" i="5"/>
  <c r="D65" i="5"/>
  <c r="C66" i="5"/>
  <c r="G64" i="8" s="1"/>
  <c r="D66" i="5"/>
  <c r="F66" i="3" s="1"/>
  <c r="C67" i="5"/>
  <c r="G65" i="8" s="1"/>
  <c r="D67" i="5"/>
  <c r="F67" i="3" s="1"/>
  <c r="C68" i="5"/>
  <c r="G66" i="8" s="1"/>
  <c r="D68" i="5"/>
  <c r="F68" i="3" s="1"/>
  <c r="C69" i="5"/>
  <c r="G67" i="8" s="1"/>
  <c r="D69" i="5"/>
  <c r="F69" i="3" s="1"/>
  <c r="C70" i="5"/>
  <c r="G68" i="8" s="1"/>
  <c r="D70" i="5"/>
  <c r="F70" i="3" s="1"/>
  <c r="C71" i="5"/>
  <c r="G69" i="8" s="1"/>
  <c r="I69" i="8" s="1"/>
  <c r="D71" i="5"/>
  <c r="F71" i="3" s="1"/>
  <c r="C72" i="5"/>
  <c r="G70" i="8" s="1"/>
  <c r="D72" i="5"/>
  <c r="F72" i="3" s="1"/>
  <c r="C73" i="5"/>
  <c r="G71" i="8" s="1"/>
  <c r="D73" i="5"/>
  <c r="F73" i="3" s="1"/>
  <c r="D14" i="5"/>
  <c r="C14" i="5"/>
  <c r="I66" i="8" l="1"/>
  <c r="Q68" i="8"/>
  <c r="I68" i="8"/>
  <c r="U65" i="8"/>
  <c r="AO74" i="5"/>
  <c r="Q67" i="8"/>
  <c r="I67" i="8"/>
  <c r="Q66" i="8"/>
  <c r="I71" i="8"/>
  <c r="I65" i="8"/>
  <c r="U68" i="8"/>
  <c r="I70" i="8"/>
  <c r="I64" i="8"/>
  <c r="M68" i="8"/>
  <c r="M65" i="8"/>
  <c r="U69" i="8"/>
  <c r="U66" i="8"/>
  <c r="C74" i="6"/>
  <c r="AZ74" i="5"/>
  <c r="AN74" i="5"/>
  <c r="Y69" i="8"/>
  <c r="Y66" i="8"/>
  <c r="D74" i="7"/>
  <c r="C74" i="7"/>
  <c r="C74" i="5"/>
  <c r="P74" i="5"/>
  <c r="R74" i="5"/>
  <c r="D74" i="5"/>
  <c r="Q74" i="5"/>
  <c r="S74" i="5"/>
  <c r="BN74" i="5"/>
  <c r="T73" i="3"/>
  <c r="W74" i="5"/>
  <c r="BO74" i="5"/>
  <c r="V74" i="5"/>
  <c r="T67" i="3"/>
  <c r="Y70" i="8"/>
  <c r="Y67" i="8"/>
  <c r="Y64" i="8"/>
  <c r="U70" i="8"/>
  <c r="U67" i="8"/>
  <c r="U64" i="8"/>
  <c r="T70" i="3"/>
  <c r="Z70" i="5"/>
  <c r="Y71" i="8"/>
  <c r="Y68" i="8"/>
  <c r="Y65" i="8"/>
  <c r="T71" i="3"/>
  <c r="T68" i="3"/>
  <c r="T72" i="3"/>
  <c r="T69" i="3"/>
  <c r="T66" i="3"/>
  <c r="L71" i="3"/>
  <c r="L68" i="3"/>
  <c r="X70" i="5"/>
  <c r="X67" i="5"/>
  <c r="Z66" i="5"/>
  <c r="Z72" i="5"/>
  <c r="AR71" i="5"/>
  <c r="AR68" i="5"/>
  <c r="BD71" i="5"/>
  <c r="BD68" i="5"/>
  <c r="BD65" i="5"/>
  <c r="X72" i="5"/>
  <c r="K70" i="8"/>
  <c r="M70" i="8" s="1"/>
  <c r="X69" i="5"/>
  <c r="K67" i="8"/>
  <c r="M67" i="8" s="1"/>
  <c r="X66" i="5"/>
  <c r="K64" i="8"/>
  <c r="M64" i="8" s="1"/>
  <c r="Z67" i="5"/>
  <c r="Z73" i="5"/>
  <c r="BD70" i="5"/>
  <c r="BD67" i="5"/>
  <c r="BD64" i="5"/>
  <c r="X71" i="5"/>
  <c r="K69" i="8"/>
  <c r="M69" i="8" s="1"/>
  <c r="X68" i="5"/>
  <c r="K66" i="8"/>
  <c r="M66" i="8" s="1"/>
  <c r="AR72" i="5"/>
  <c r="AR69" i="5"/>
  <c r="BD72" i="5"/>
  <c r="BD69" i="5"/>
  <c r="BD66" i="5"/>
  <c r="G64" i="6"/>
  <c r="G65" i="6"/>
  <c r="D74" i="6"/>
  <c r="Z68" i="5"/>
  <c r="Z14" i="5"/>
  <c r="AR73" i="5"/>
  <c r="AR70" i="5"/>
  <c r="AR67" i="5"/>
  <c r="AR64" i="5"/>
  <c r="AR65" i="5"/>
  <c r="Z71" i="5"/>
  <c r="AR66" i="5"/>
  <c r="B66" i="5"/>
  <c r="B67" i="5"/>
  <c r="B68" i="5"/>
  <c r="B69" i="5"/>
  <c r="B70" i="5"/>
  <c r="B71" i="5"/>
  <c r="B72" i="5"/>
  <c r="B73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14" i="5"/>
  <c r="D76" i="4"/>
  <c r="C76" i="3" s="1"/>
  <c r="AM76" i="3" s="1"/>
  <c r="AM79" i="3" s="1"/>
  <c r="AM81" i="3" s="1"/>
  <c r="C76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E33" i="4"/>
  <c r="E34" i="4"/>
  <c r="E35" i="4"/>
  <c r="F35" i="4"/>
  <c r="E36" i="4"/>
  <c r="E37" i="4"/>
  <c r="F37" i="4"/>
  <c r="E38" i="4"/>
  <c r="F38" i="4"/>
  <c r="E39" i="4"/>
  <c r="F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D64" i="8" s="1"/>
  <c r="F66" i="4"/>
  <c r="D66" i="3" s="1"/>
  <c r="E67" i="4"/>
  <c r="D65" i="8" s="1"/>
  <c r="F67" i="4"/>
  <c r="D67" i="3" s="1"/>
  <c r="E68" i="4"/>
  <c r="D66" i="8" s="1"/>
  <c r="F68" i="4"/>
  <c r="D68" i="3" s="1"/>
  <c r="E69" i="4"/>
  <c r="D67" i="8" s="1"/>
  <c r="F69" i="4"/>
  <c r="D69" i="3" s="1"/>
  <c r="E70" i="4"/>
  <c r="D68" i="8" s="1"/>
  <c r="F70" i="4"/>
  <c r="D70" i="3" s="1"/>
  <c r="E71" i="4"/>
  <c r="D69" i="8" s="1"/>
  <c r="F71" i="4"/>
  <c r="D71" i="3" s="1"/>
  <c r="E72" i="4"/>
  <c r="D70" i="8" s="1"/>
  <c r="F72" i="4"/>
  <c r="D72" i="3" s="1"/>
  <c r="E73" i="4"/>
  <c r="D71" i="8" s="1"/>
  <c r="F73" i="4"/>
  <c r="D73" i="3" s="1"/>
  <c r="F14" i="4"/>
  <c r="E14" i="4"/>
  <c r="E74" i="4" l="1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C26" i="4"/>
  <c r="D26" i="4"/>
  <c r="C27" i="4"/>
  <c r="D27" i="4"/>
  <c r="C28" i="4"/>
  <c r="D28" i="4"/>
  <c r="C29" i="4"/>
  <c r="D29" i="4"/>
  <c r="C30" i="4"/>
  <c r="D30" i="4"/>
  <c r="C31" i="4"/>
  <c r="D31" i="4"/>
  <c r="C32" i="4"/>
  <c r="C33" i="4"/>
  <c r="C34" i="4"/>
  <c r="C35" i="4"/>
  <c r="D35" i="4"/>
  <c r="C36" i="4"/>
  <c r="C37" i="4"/>
  <c r="D37" i="4"/>
  <c r="C38" i="4"/>
  <c r="D38" i="4"/>
  <c r="C39" i="4"/>
  <c r="D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60" i="4"/>
  <c r="D60" i="4"/>
  <c r="C61" i="4"/>
  <c r="D61" i="4"/>
  <c r="C62" i="4"/>
  <c r="D62" i="4"/>
  <c r="C63" i="4"/>
  <c r="D63" i="4"/>
  <c r="C64" i="4"/>
  <c r="G64" i="4" s="1"/>
  <c r="D64" i="4"/>
  <c r="H64" i="4" s="1"/>
  <c r="C65" i="4"/>
  <c r="G65" i="4" s="1"/>
  <c r="D65" i="4"/>
  <c r="H65" i="4" s="1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D72" i="4"/>
  <c r="C73" i="4"/>
  <c r="D73" i="4"/>
  <c r="D14" i="4"/>
  <c r="C14" i="4"/>
  <c r="B15" i="4"/>
  <c r="B15" i="6" s="1"/>
  <c r="B16" i="4"/>
  <c r="B16" i="6" s="1"/>
  <c r="B17" i="4"/>
  <c r="B17" i="6" s="1"/>
  <c r="B18" i="4"/>
  <c r="B18" i="6" s="1"/>
  <c r="B19" i="4"/>
  <c r="B19" i="6" s="1"/>
  <c r="B20" i="4"/>
  <c r="B20" i="6" s="1"/>
  <c r="B21" i="4"/>
  <c r="B21" i="6" s="1"/>
  <c r="B22" i="4"/>
  <c r="B22" i="6" s="1"/>
  <c r="B23" i="4"/>
  <c r="B23" i="6" s="1"/>
  <c r="B24" i="4"/>
  <c r="B24" i="6" s="1"/>
  <c r="B25" i="4"/>
  <c r="B25" i="6" s="1"/>
  <c r="B26" i="4"/>
  <c r="B26" i="6" s="1"/>
  <c r="B27" i="4"/>
  <c r="B27" i="6" s="1"/>
  <c r="B28" i="4"/>
  <c r="B28" i="6" s="1"/>
  <c r="B29" i="4"/>
  <c r="B29" i="6" s="1"/>
  <c r="B30" i="4"/>
  <c r="B30" i="6" s="1"/>
  <c r="B31" i="4"/>
  <c r="B31" i="6" s="1"/>
  <c r="B32" i="4"/>
  <c r="B32" i="6" s="1"/>
  <c r="B33" i="4"/>
  <c r="B33" i="6" s="1"/>
  <c r="B34" i="4"/>
  <c r="B34" i="6" s="1"/>
  <c r="B35" i="4"/>
  <c r="B35" i="6" s="1"/>
  <c r="B36" i="4"/>
  <c r="B36" i="6" s="1"/>
  <c r="B37" i="4"/>
  <c r="B37" i="6" s="1"/>
  <c r="B38" i="4"/>
  <c r="B38" i="6" s="1"/>
  <c r="B39" i="4"/>
  <c r="B39" i="6" s="1"/>
  <c r="B40" i="4"/>
  <c r="B40" i="6" s="1"/>
  <c r="B41" i="4"/>
  <c r="B41" i="6" s="1"/>
  <c r="B42" i="4"/>
  <c r="B42" i="6" s="1"/>
  <c r="B43" i="4"/>
  <c r="B43" i="6" s="1"/>
  <c r="B44" i="4"/>
  <c r="B44" i="6" s="1"/>
  <c r="B45" i="4"/>
  <c r="B45" i="6" s="1"/>
  <c r="B46" i="4"/>
  <c r="B46" i="6" s="1"/>
  <c r="B47" i="4"/>
  <c r="B47" i="6" s="1"/>
  <c r="B48" i="4"/>
  <c r="B48" i="6" s="1"/>
  <c r="B49" i="4"/>
  <c r="B49" i="6" s="1"/>
  <c r="B50" i="4"/>
  <c r="B50" i="6" s="1"/>
  <c r="B51" i="4"/>
  <c r="B51" i="6" s="1"/>
  <c r="B52" i="4"/>
  <c r="B52" i="6" s="1"/>
  <c r="B53" i="4"/>
  <c r="B53" i="6" s="1"/>
  <c r="B54" i="4"/>
  <c r="B54" i="6" s="1"/>
  <c r="B55" i="4"/>
  <c r="B55" i="6" s="1"/>
  <c r="B56" i="4"/>
  <c r="B56" i="6" s="1"/>
  <c r="B57" i="4"/>
  <c r="B57" i="6" s="1"/>
  <c r="B58" i="4"/>
  <c r="B58" i="6" s="1"/>
  <c r="B59" i="4"/>
  <c r="B59" i="6" s="1"/>
  <c r="B60" i="4"/>
  <c r="B60" i="6" s="1"/>
  <c r="B61" i="4"/>
  <c r="B61" i="6" s="1"/>
  <c r="B62" i="4"/>
  <c r="B62" i="6" s="1"/>
  <c r="B63" i="4"/>
  <c r="B63" i="6" s="1"/>
  <c r="B64" i="4"/>
  <c r="B64" i="6" s="1"/>
  <c r="B65" i="4"/>
  <c r="B65" i="6" s="1"/>
  <c r="B66" i="4"/>
  <c r="B67" i="4"/>
  <c r="B68" i="4"/>
  <c r="B69" i="4"/>
  <c r="B70" i="4"/>
  <c r="B71" i="4"/>
  <c r="B72" i="4"/>
  <c r="B73" i="4"/>
  <c r="B14" i="4"/>
  <c r="G14" i="4" l="1"/>
  <c r="C74" i="4"/>
  <c r="G71" i="4"/>
  <c r="C69" i="8"/>
  <c r="E69" i="8" s="1"/>
  <c r="G68" i="4"/>
  <c r="C66" i="8"/>
  <c r="E66" i="8" s="1"/>
  <c r="B66" i="7"/>
  <c r="B66" i="6"/>
  <c r="B66" i="3"/>
  <c r="B64" i="8"/>
  <c r="H73" i="4"/>
  <c r="C73" i="3"/>
  <c r="H70" i="4"/>
  <c r="C70" i="3"/>
  <c r="H67" i="4"/>
  <c r="C67" i="3"/>
  <c r="G73" i="4"/>
  <c r="C71" i="8"/>
  <c r="E71" i="8" s="1"/>
  <c r="G70" i="4"/>
  <c r="C68" i="8"/>
  <c r="E68" i="8" s="1"/>
  <c r="G67" i="4"/>
  <c r="C65" i="8"/>
  <c r="E65" i="8" s="1"/>
  <c r="B67" i="7"/>
  <c r="B67" i="6"/>
  <c r="B67" i="3"/>
  <c r="B65" i="8"/>
  <c r="B70" i="3"/>
  <c r="B68" i="8"/>
  <c r="B70" i="7"/>
  <c r="B70" i="6"/>
  <c r="H72" i="4"/>
  <c r="C72" i="3"/>
  <c r="H69" i="4"/>
  <c r="C69" i="3"/>
  <c r="H66" i="4"/>
  <c r="C66" i="3"/>
  <c r="B72" i="7"/>
  <c r="B72" i="6"/>
  <c r="B72" i="3"/>
  <c r="B70" i="8"/>
  <c r="B71" i="6"/>
  <c r="B71" i="3"/>
  <c r="B69" i="8"/>
  <c r="B71" i="7"/>
  <c r="B69" i="7"/>
  <c r="B69" i="6"/>
  <c r="B69" i="3"/>
  <c r="B67" i="8"/>
  <c r="G72" i="4"/>
  <c r="C70" i="8"/>
  <c r="E70" i="8" s="1"/>
  <c r="G69" i="4"/>
  <c r="C67" i="8"/>
  <c r="E67" i="8" s="1"/>
  <c r="G66" i="4"/>
  <c r="C64" i="8"/>
  <c r="E64" i="8" s="1"/>
  <c r="B73" i="7"/>
  <c r="B73" i="6"/>
  <c r="B73" i="3"/>
  <c r="B71" i="8"/>
  <c r="B68" i="7"/>
  <c r="B68" i="6"/>
  <c r="B68" i="3"/>
  <c r="B66" i="8"/>
  <c r="H71" i="4"/>
  <c r="C71" i="3"/>
  <c r="H68" i="4"/>
  <c r="C68" i="3"/>
  <c r="D51" i="4"/>
  <c r="AG72" i="3" l="1"/>
  <c r="E72" i="3"/>
  <c r="E70" i="3"/>
  <c r="AG70" i="3"/>
  <c r="AG66" i="3"/>
  <c r="E66" i="3"/>
  <c r="E73" i="3"/>
  <c r="AG73" i="3"/>
  <c r="E71" i="3"/>
  <c r="AG71" i="3"/>
  <c r="E69" i="3"/>
  <c r="AG69" i="3"/>
  <c r="E67" i="3"/>
  <c r="AG67" i="3"/>
  <c r="E68" i="3"/>
  <c r="AG68" i="3"/>
  <c r="D34" i="4"/>
  <c r="D32" i="4" l="1"/>
  <c r="D48" i="4" l="1"/>
  <c r="D41" i="4" l="1"/>
  <c r="D44" i="4"/>
  <c r="D43" i="4"/>
  <c r="D36" i="4"/>
  <c r="D46" i="4"/>
  <c r="D40" i="4"/>
  <c r="D50" i="4"/>
  <c r="D45" i="4"/>
  <c r="D52" i="4"/>
  <c r="D49" i="4"/>
  <c r="D42" i="4" l="1"/>
  <c r="D47" i="4"/>
  <c r="D33" i="4" l="1"/>
  <c r="D74" i="4" s="1"/>
  <c r="L64" i="5" l="1"/>
  <c r="U14" i="6" l="1"/>
  <c r="G18" i="4" l="1"/>
  <c r="G79" i="7" l="1"/>
  <c r="AW14" i="5" l="1"/>
  <c r="AG64" i="5" l="1"/>
  <c r="AF64" i="5"/>
  <c r="AE64" i="5"/>
  <c r="AD64" i="5"/>
  <c r="Z29" i="5" l="1"/>
  <c r="AF29" i="5" s="1"/>
  <c r="Z30" i="5"/>
  <c r="AF30" i="5" s="1"/>
  <c r="Z31" i="5"/>
  <c r="AF31" i="5" s="1"/>
  <c r="Z32" i="5"/>
  <c r="AF32" i="5" s="1"/>
  <c r="Z33" i="5"/>
  <c r="AF33" i="5" s="1"/>
  <c r="Z35" i="5"/>
  <c r="AF35" i="5" s="1"/>
  <c r="Z37" i="5"/>
  <c r="AF37" i="5" s="1"/>
  <c r="Z39" i="5"/>
  <c r="AF39" i="5" s="1"/>
  <c r="Z34" i="5" l="1"/>
  <c r="AF34" i="5" s="1"/>
  <c r="Z38" i="5"/>
  <c r="AF38" i="5" s="1"/>
  <c r="Z41" i="5"/>
  <c r="AF41" i="5" s="1"/>
  <c r="Z43" i="5"/>
  <c r="AF43" i="5" s="1"/>
  <c r="Z36" i="5"/>
  <c r="AF36" i="5" s="1"/>
  <c r="Z40" i="5"/>
  <c r="AF40" i="5" s="1"/>
  <c r="Z42" i="5"/>
  <c r="AF42" i="5" s="1"/>
  <c r="Z50" i="5"/>
  <c r="AF50" i="5" s="1"/>
  <c r="G16" i="4" l="1"/>
  <c r="G81" i="5" l="1"/>
  <c r="BG22" i="6"/>
  <c r="BK22" i="8"/>
  <c r="BK22" i="3"/>
  <c r="BI22" i="4"/>
  <c r="AF14" i="5" l="1"/>
  <c r="AA65" i="5"/>
  <c r="AG65" i="5" s="1"/>
  <c r="Z65" i="5"/>
  <c r="AF65" i="5" s="1"/>
  <c r="AA63" i="5"/>
  <c r="AG63" i="5" s="1"/>
  <c r="Z63" i="5"/>
  <c r="AF63" i="5" s="1"/>
  <c r="AA62" i="5"/>
  <c r="AG62" i="5" s="1"/>
  <c r="Z62" i="5"/>
  <c r="AF62" i="5" s="1"/>
  <c r="AA61" i="5"/>
  <c r="AG61" i="5" s="1"/>
  <c r="Z61" i="5"/>
  <c r="AF61" i="5" s="1"/>
  <c r="AA60" i="5"/>
  <c r="AG60" i="5" s="1"/>
  <c r="Z60" i="5"/>
  <c r="AF60" i="5" s="1"/>
  <c r="AA59" i="5"/>
  <c r="AG59" i="5" s="1"/>
  <c r="Z59" i="5"/>
  <c r="AF59" i="5" s="1"/>
  <c r="AA58" i="5"/>
  <c r="AG58" i="5" s="1"/>
  <c r="Z58" i="5"/>
  <c r="AF58" i="5" s="1"/>
  <c r="AA57" i="5"/>
  <c r="AG57" i="5" s="1"/>
  <c r="Z57" i="5"/>
  <c r="AF57" i="5" s="1"/>
  <c r="AA56" i="5"/>
  <c r="AG56" i="5" s="1"/>
  <c r="Z56" i="5"/>
  <c r="AF56" i="5" s="1"/>
  <c r="AA55" i="5"/>
  <c r="AG55" i="5" s="1"/>
  <c r="Z55" i="5"/>
  <c r="AF55" i="5" s="1"/>
  <c r="AA54" i="5"/>
  <c r="AG54" i="5" s="1"/>
  <c r="Z54" i="5"/>
  <c r="AF54" i="5" s="1"/>
  <c r="AA39" i="5"/>
  <c r="AG39" i="5" s="1"/>
  <c r="AA37" i="5"/>
  <c r="AG37" i="5" s="1"/>
  <c r="AA35" i="5"/>
  <c r="AG35" i="5" s="1"/>
  <c r="AA33" i="5"/>
  <c r="AG33" i="5" s="1"/>
  <c r="AA32" i="5"/>
  <c r="AG32" i="5" s="1"/>
  <c r="AA31" i="5"/>
  <c r="AG31" i="5" s="1"/>
  <c r="AA30" i="5"/>
  <c r="AG30" i="5" s="1"/>
  <c r="AA29" i="5"/>
  <c r="AG29" i="5" s="1"/>
  <c r="AA28" i="5"/>
  <c r="AG28" i="5" s="1"/>
  <c r="Z28" i="5"/>
  <c r="AF28" i="5" s="1"/>
  <c r="AA27" i="5"/>
  <c r="AG27" i="5" s="1"/>
  <c r="Z27" i="5"/>
  <c r="AF27" i="5" s="1"/>
  <c r="AA24" i="5"/>
  <c r="AG24" i="5" s="1"/>
  <c r="Z24" i="5"/>
  <c r="AF24" i="5" s="1"/>
  <c r="AA23" i="5"/>
  <c r="AG23" i="5" s="1"/>
  <c r="Z23" i="5"/>
  <c r="AF23" i="5" s="1"/>
  <c r="AA19" i="5"/>
  <c r="AG19" i="5" s="1"/>
  <c r="Z19" i="5"/>
  <c r="AF19" i="5" s="1"/>
  <c r="AA18" i="5"/>
  <c r="AG18" i="5" s="1"/>
  <c r="Z18" i="5"/>
  <c r="AF18" i="5" s="1"/>
  <c r="AA17" i="5"/>
  <c r="AG17" i="5" s="1"/>
  <c r="Z17" i="5"/>
  <c r="AF17" i="5" s="1"/>
  <c r="AA16" i="5"/>
  <c r="AG16" i="5" s="1"/>
  <c r="Z16" i="5"/>
  <c r="AF16" i="5" s="1"/>
  <c r="AA15" i="5"/>
  <c r="AG15" i="5" s="1"/>
  <c r="Z15" i="5"/>
  <c r="AG14" i="5"/>
  <c r="Z51" i="5"/>
  <c r="AF51" i="5" s="1"/>
  <c r="Z48" i="5"/>
  <c r="AF48" i="5" s="1"/>
  <c r="AF15" i="5" l="1"/>
  <c r="Z52" i="5"/>
  <c r="AF52" i="5" s="1"/>
  <c r="Z21" i="5"/>
  <c r="AF21" i="5" s="1"/>
  <c r="AE74" i="3" l="1"/>
  <c r="AD74" i="3"/>
  <c r="Z74" i="6"/>
  <c r="Y74" i="6"/>
  <c r="X74" i="6"/>
  <c r="W74" i="6"/>
  <c r="V74" i="6"/>
  <c r="U74" i="6"/>
  <c r="N74" i="6"/>
  <c r="M74" i="6"/>
  <c r="J74" i="6"/>
  <c r="I74" i="6"/>
  <c r="O74" i="6"/>
  <c r="AF65" i="3" l="1"/>
  <c r="AF64" i="3"/>
  <c r="AF63" i="3"/>
  <c r="AF62" i="3"/>
  <c r="AF61" i="3"/>
  <c r="AF60" i="3"/>
  <c r="AF59" i="3"/>
  <c r="AF58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A65" i="3" l="1"/>
  <c r="AA64" i="3"/>
  <c r="AA63" i="8"/>
  <c r="AA63" i="3"/>
  <c r="AA62" i="3"/>
  <c r="AI60" i="8"/>
  <c r="AA59" i="3"/>
  <c r="AA56" i="3"/>
  <c r="AI55" i="8"/>
  <c r="AI54" i="8"/>
  <c r="AA39" i="3"/>
  <c r="AI38" i="8"/>
  <c r="AA37" i="3"/>
  <c r="AA35" i="3"/>
  <c r="AI34" i="8"/>
  <c r="AA33" i="3"/>
  <c r="AA32" i="3"/>
  <c r="AI31" i="8"/>
  <c r="AJ30" i="8"/>
  <c r="AI30" i="8"/>
  <c r="AA30" i="3"/>
  <c r="AA29" i="3"/>
  <c r="AI28" i="8"/>
  <c r="AA26" i="3"/>
  <c r="AI25" i="8"/>
  <c r="AA24" i="3"/>
  <c r="AI23" i="8"/>
  <c r="AA18" i="3"/>
  <c r="AI17" i="8"/>
  <c r="AI16" i="8"/>
  <c r="AA16" i="3"/>
  <c r="AA61" i="8"/>
  <c r="AA60" i="8"/>
  <c r="AA56" i="8"/>
  <c r="AA55" i="8"/>
  <c r="AA53" i="8"/>
  <c r="AA52" i="8"/>
  <c r="AA50" i="8"/>
  <c r="AA41" i="8"/>
  <c r="AA32" i="8"/>
  <c r="AA31" i="8"/>
  <c r="AB30" i="8"/>
  <c r="AA28" i="8"/>
  <c r="AA26" i="8"/>
  <c r="AA25" i="8"/>
  <c r="AA24" i="8"/>
  <c r="AA19" i="8"/>
  <c r="AA17" i="8"/>
  <c r="R64" i="3"/>
  <c r="R62" i="3"/>
  <c r="W61" i="8"/>
  <c r="R61" i="3"/>
  <c r="R60" i="3"/>
  <c r="R59" i="3"/>
  <c r="R58" i="3"/>
  <c r="W56" i="8"/>
  <c r="R56" i="3"/>
  <c r="R54" i="3"/>
  <c r="R39" i="3"/>
  <c r="W38" i="8"/>
  <c r="R35" i="3"/>
  <c r="R33" i="3"/>
  <c r="W32" i="8"/>
  <c r="R32" i="3"/>
  <c r="X30" i="8"/>
  <c r="W30" i="8"/>
  <c r="R30" i="3"/>
  <c r="R29" i="3"/>
  <c r="R24" i="3"/>
  <c r="W23" i="8"/>
  <c r="R23" i="3"/>
  <c r="R18" i="3"/>
  <c r="W17" i="8"/>
  <c r="R17" i="3"/>
  <c r="O62" i="3"/>
  <c r="O59" i="3"/>
  <c r="O56" i="3"/>
  <c r="O35" i="3"/>
  <c r="T30" i="8"/>
  <c r="O29" i="3"/>
  <c r="S62" i="8"/>
  <c r="S59" i="8"/>
  <c r="S53" i="8"/>
  <c r="S52" i="8"/>
  <c r="S51" i="8"/>
  <c r="S46" i="8"/>
  <c r="S45" i="8"/>
  <c r="S44" i="8"/>
  <c r="S43" i="8"/>
  <c r="S35" i="8"/>
  <c r="S34" i="8"/>
  <c r="S32" i="8"/>
  <c r="S29" i="8"/>
  <c r="S28" i="8"/>
  <c r="S27" i="8"/>
  <c r="S26" i="8"/>
  <c r="S24" i="8"/>
  <c r="S23" i="8"/>
  <c r="S22" i="8"/>
  <c r="S20" i="8"/>
  <c r="S19" i="8"/>
  <c r="S17" i="8"/>
  <c r="S14" i="8"/>
  <c r="L65" i="3"/>
  <c r="L64" i="3"/>
  <c r="L63" i="3"/>
  <c r="O62" i="8"/>
  <c r="L62" i="3"/>
  <c r="L61" i="3"/>
  <c r="L60" i="3"/>
  <c r="O59" i="8"/>
  <c r="L59" i="3"/>
  <c r="L58" i="3"/>
  <c r="O57" i="8"/>
  <c r="L56" i="3"/>
  <c r="L55" i="3"/>
  <c r="L54" i="3"/>
  <c r="O53" i="8"/>
  <c r="L52" i="3"/>
  <c r="O51" i="8"/>
  <c r="O50" i="8"/>
  <c r="L39" i="3"/>
  <c r="O37" i="8"/>
  <c r="O35" i="8"/>
  <c r="P30" i="8"/>
  <c r="L30" i="3"/>
  <c r="O28" i="8"/>
  <c r="L24" i="3"/>
  <c r="O23" i="8"/>
  <c r="O20" i="8"/>
  <c r="O18" i="8"/>
  <c r="O16" i="8"/>
  <c r="O14" i="8"/>
  <c r="I65" i="3"/>
  <c r="K63" i="8"/>
  <c r="I64" i="3"/>
  <c r="I63" i="3"/>
  <c r="K62" i="8"/>
  <c r="I62" i="3"/>
  <c r="K61" i="8"/>
  <c r="I61" i="3"/>
  <c r="K60" i="8"/>
  <c r="K59" i="8"/>
  <c r="I59" i="3"/>
  <c r="I58" i="3"/>
  <c r="K57" i="8"/>
  <c r="I56" i="3"/>
  <c r="I55" i="3"/>
  <c r="I54" i="3"/>
  <c r="K53" i="8"/>
  <c r="K51" i="8"/>
  <c r="K44" i="8"/>
  <c r="K42" i="8"/>
  <c r="K41" i="8"/>
  <c r="I39" i="3"/>
  <c r="K38" i="8"/>
  <c r="I33" i="3"/>
  <c r="I32" i="3"/>
  <c r="K31" i="8"/>
  <c r="K30" i="8"/>
  <c r="I30" i="3"/>
  <c r="K29" i="8"/>
  <c r="I29" i="3"/>
  <c r="K26" i="8"/>
  <c r="I24" i="3"/>
  <c r="K21" i="8"/>
  <c r="I19" i="3"/>
  <c r="K18" i="8"/>
  <c r="K15" i="8"/>
  <c r="F65" i="3"/>
  <c r="F64" i="3"/>
  <c r="F63" i="3"/>
  <c r="F62" i="3"/>
  <c r="G61" i="8"/>
  <c r="F61" i="3"/>
  <c r="G60" i="8"/>
  <c r="F60" i="3"/>
  <c r="F59" i="3"/>
  <c r="F58" i="3"/>
  <c r="G57" i="8"/>
  <c r="G56" i="8"/>
  <c r="F56" i="3"/>
  <c r="G55" i="8"/>
  <c r="F55" i="3"/>
  <c r="G54" i="8"/>
  <c r="F54" i="3"/>
  <c r="F52" i="3"/>
  <c r="F51" i="3"/>
  <c r="F39" i="3"/>
  <c r="G38" i="8"/>
  <c r="F35" i="3"/>
  <c r="F33" i="3"/>
  <c r="F32" i="3"/>
  <c r="G31" i="8"/>
  <c r="H30" i="8"/>
  <c r="F30" i="3"/>
  <c r="G29" i="8"/>
  <c r="F29" i="3"/>
  <c r="F28" i="3"/>
  <c r="F24" i="3"/>
  <c r="G23" i="8"/>
  <c r="F23" i="3"/>
  <c r="F19" i="3"/>
  <c r="G18" i="8"/>
  <c r="F18" i="3"/>
  <c r="F17" i="3"/>
  <c r="G16" i="8"/>
  <c r="F16" i="3"/>
  <c r="F15" i="3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C39" i="3"/>
  <c r="C38" i="3"/>
  <c r="C37" i="3"/>
  <c r="B37" i="3"/>
  <c r="C35" i="3"/>
  <c r="B34" i="3"/>
  <c r="D30" i="8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20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AI63" i="8"/>
  <c r="AE62" i="8"/>
  <c r="AE61" i="8"/>
  <c r="AE58" i="8"/>
  <c r="AE56" i="8"/>
  <c r="AE54" i="8"/>
  <c r="AE51" i="8"/>
  <c r="AE50" i="8"/>
  <c r="AE45" i="8"/>
  <c r="AE43" i="8"/>
  <c r="AE38" i="8"/>
  <c r="AE35" i="8"/>
  <c r="AE33" i="8"/>
  <c r="AE32" i="8"/>
  <c r="AE30" i="8"/>
  <c r="AE27" i="8"/>
  <c r="AE26" i="8"/>
  <c r="AE19" i="8"/>
  <c r="AE18" i="8"/>
  <c r="W59" i="8"/>
  <c r="W58" i="8"/>
  <c r="K58" i="8"/>
  <c r="K55" i="8"/>
  <c r="S54" i="8"/>
  <c r="K52" i="8"/>
  <c r="G51" i="8"/>
  <c r="G50" i="8"/>
  <c r="K43" i="8"/>
  <c r="S42" i="8"/>
  <c r="K40" i="8"/>
  <c r="K39" i="8"/>
  <c r="K35" i="8"/>
  <c r="O33" i="8"/>
  <c r="O29" i="8"/>
  <c r="O25" i="8"/>
  <c r="W22" i="8"/>
  <c r="G22" i="8"/>
  <c r="O21" i="8"/>
  <c r="K19" i="8"/>
  <c r="G14" i="8"/>
  <c r="G13" i="8"/>
  <c r="B61" i="8"/>
  <c r="AL4" i="8"/>
  <c r="Z4" i="6"/>
  <c r="BY4" i="5"/>
  <c r="AY4" i="5"/>
  <c r="AM4" i="5"/>
  <c r="O4" i="5"/>
  <c r="G12" i="7"/>
  <c r="E12" i="7"/>
  <c r="C12" i="7"/>
  <c r="S12" i="6"/>
  <c r="Q12" i="6"/>
  <c r="O12" i="6"/>
  <c r="G12" i="6"/>
  <c r="E12" i="6"/>
  <c r="C12" i="6"/>
  <c r="BR12" i="5"/>
  <c r="BP12" i="5"/>
  <c r="BN12" i="5"/>
  <c r="BD12" i="5"/>
  <c r="BB12" i="5"/>
  <c r="AZ12" i="5"/>
  <c r="AR12" i="5"/>
  <c r="AP12" i="5"/>
  <c r="AN12" i="5"/>
  <c r="X12" i="5"/>
  <c r="H12" i="5"/>
  <c r="T12" i="5"/>
  <c r="P12" i="5"/>
  <c r="E12" i="5"/>
  <c r="H12" i="8" s="1"/>
  <c r="P12" i="8" s="1"/>
  <c r="T12" i="8" s="1"/>
  <c r="X12" i="8" s="1"/>
  <c r="AB12" i="8" s="1"/>
  <c r="AF12" i="8" s="1"/>
  <c r="C12" i="5"/>
  <c r="C12" i="8" s="1"/>
  <c r="K12" i="8" s="1"/>
  <c r="B72" i="8"/>
  <c r="AL63" i="8"/>
  <c r="AH63" i="8"/>
  <c r="AD63" i="8"/>
  <c r="Z63" i="8"/>
  <c r="V63" i="8"/>
  <c r="R63" i="8"/>
  <c r="N63" i="8"/>
  <c r="J63" i="8"/>
  <c r="F63" i="8"/>
  <c r="AL62" i="8"/>
  <c r="AH62" i="8"/>
  <c r="AD62" i="8"/>
  <c r="Z62" i="8"/>
  <c r="V62" i="8"/>
  <c r="R62" i="8"/>
  <c r="N62" i="8"/>
  <c r="J62" i="8"/>
  <c r="F62" i="8"/>
  <c r="AL61" i="8"/>
  <c r="AH61" i="8"/>
  <c r="AD61" i="8"/>
  <c r="Z61" i="8"/>
  <c r="V61" i="8"/>
  <c r="R61" i="8"/>
  <c r="N61" i="8"/>
  <c r="J61" i="8"/>
  <c r="F61" i="8"/>
  <c r="AL60" i="8"/>
  <c r="AH60" i="8"/>
  <c r="AD60" i="8"/>
  <c r="Z60" i="8"/>
  <c r="V60" i="8"/>
  <c r="R60" i="8"/>
  <c r="N60" i="8"/>
  <c r="J60" i="8"/>
  <c r="F60" i="8"/>
  <c r="AL59" i="8"/>
  <c r="AH59" i="8"/>
  <c r="AD59" i="8"/>
  <c r="V59" i="8"/>
  <c r="R59" i="8"/>
  <c r="N59" i="8"/>
  <c r="J59" i="8"/>
  <c r="F59" i="8"/>
  <c r="AL58" i="8"/>
  <c r="AH58" i="8"/>
  <c r="AD58" i="8"/>
  <c r="Z58" i="8"/>
  <c r="V58" i="8"/>
  <c r="R58" i="8"/>
  <c r="N58" i="8"/>
  <c r="J58" i="8"/>
  <c r="F58" i="8"/>
  <c r="AL57" i="8"/>
  <c r="AH57" i="8"/>
  <c r="AD57" i="8"/>
  <c r="Z57" i="8"/>
  <c r="V57" i="8"/>
  <c r="R57" i="8"/>
  <c r="N57" i="8"/>
  <c r="J57" i="8"/>
  <c r="F57" i="8"/>
  <c r="AL56" i="8"/>
  <c r="AH56" i="8"/>
  <c r="AD56" i="8"/>
  <c r="Z56" i="8"/>
  <c r="V56" i="8"/>
  <c r="R56" i="8"/>
  <c r="N56" i="8"/>
  <c r="J56" i="8"/>
  <c r="F56" i="8"/>
  <c r="AL55" i="8"/>
  <c r="AH55" i="8"/>
  <c r="AD55" i="8"/>
  <c r="Z55" i="8"/>
  <c r="V55" i="8"/>
  <c r="R55" i="8"/>
  <c r="N55" i="8"/>
  <c r="J55" i="8"/>
  <c r="F55" i="8"/>
  <c r="AL54" i="8"/>
  <c r="AH54" i="8"/>
  <c r="AD54" i="8"/>
  <c r="Z54" i="8"/>
  <c r="V54" i="8"/>
  <c r="R54" i="8"/>
  <c r="N54" i="8"/>
  <c r="J54" i="8"/>
  <c r="F54" i="8"/>
  <c r="AL53" i="8"/>
  <c r="AH53" i="8"/>
  <c r="AD53" i="8"/>
  <c r="Z53" i="8"/>
  <c r="V53" i="8"/>
  <c r="R53" i="8"/>
  <c r="N53" i="8"/>
  <c r="J53" i="8"/>
  <c r="F53" i="8"/>
  <c r="AL52" i="8"/>
  <c r="AH52" i="8"/>
  <c r="AD52" i="8"/>
  <c r="Z52" i="8"/>
  <c r="V52" i="8"/>
  <c r="R52" i="8"/>
  <c r="N52" i="8"/>
  <c r="J52" i="8"/>
  <c r="F52" i="8"/>
  <c r="AL51" i="8"/>
  <c r="AH51" i="8"/>
  <c r="AD51" i="8"/>
  <c r="Z51" i="8"/>
  <c r="V51" i="8"/>
  <c r="R51" i="8"/>
  <c r="N51" i="8"/>
  <c r="J51" i="8"/>
  <c r="F51" i="8"/>
  <c r="AL50" i="8"/>
  <c r="AH50" i="8"/>
  <c r="AD50" i="8"/>
  <c r="Z50" i="8"/>
  <c r="V50" i="8"/>
  <c r="R50" i="8"/>
  <c r="N50" i="8"/>
  <c r="J50" i="8"/>
  <c r="F50" i="8"/>
  <c r="AL49" i="8"/>
  <c r="AH49" i="8"/>
  <c r="AD49" i="8"/>
  <c r="Z49" i="8"/>
  <c r="V49" i="8"/>
  <c r="R49" i="8"/>
  <c r="N49" i="8"/>
  <c r="J49" i="8"/>
  <c r="F49" i="8"/>
  <c r="AL48" i="8"/>
  <c r="AH48" i="8"/>
  <c r="AD48" i="8"/>
  <c r="Z48" i="8"/>
  <c r="V48" i="8"/>
  <c r="R48" i="8"/>
  <c r="N48" i="8"/>
  <c r="J48" i="8"/>
  <c r="F48" i="8"/>
  <c r="AL47" i="8"/>
  <c r="AH47" i="8"/>
  <c r="AD47" i="8"/>
  <c r="Z47" i="8"/>
  <c r="V47" i="8"/>
  <c r="R47" i="8"/>
  <c r="N47" i="8"/>
  <c r="J47" i="8"/>
  <c r="F47" i="8"/>
  <c r="AL46" i="8"/>
  <c r="AH46" i="8"/>
  <c r="AD46" i="8"/>
  <c r="Z46" i="8"/>
  <c r="V46" i="8"/>
  <c r="R46" i="8"/>
  <c r="N46" i="8"/>
  <c r="J46" i="8"/>
  <c r="F46" i="8"/>
  <c r="AL45" i="8"/>
  <c r="AH45" i="8"/>
  <c r="AD45" i="8"/>
  <c r="Z45" i="8"/>
  <c r="V45" i="8"/>
  <c r="R45" i="8"/>
  <c r="N45" i="8"/>
  <c r="J45" i="8"/>
  <c r="F45" i="8"/>
  <c r="AL44" i="8"/>
  <c r="AH44" i="8"/>
  <c r="AD44" i="8"/>
  <c r="Z44" i="8"/>
  <c r="V44" i="8"/>
  <c r="R44" i="8"/>
  <c r="N44" i="8"/>
  <c r="J44" i="8"/>
  <c r="F44" i="8"/>
  <c r="AL43" i="8"/>
  <c r="AH43" i="8"/>
  <c r="AD43" i="8"/>
  <c r="Z43" i="8"/>
  <c r="V43" i="8"/>
  <c r="R43" i="8"/>
  <c r="N43" i="8"/>
  <c r="J43" i="8"/>
  <c r="F43" i="8"/>
  <c r="AL42" i="8"/>
  <c r="AH42" i="8"/>
  <c r="AD42" i="8"/>
  <c r="Z42" i="8"/>
  <c r="V42" i="8"/>
  <c r="R42" i="8"/>
  <c r="N42" i="8"/>
  <c r="J42" i="8"/>
  <c r="F42" i="8"/>
  <c r="AL41" i="8"/>
  <c r="AH41" i="8"/>
  <c r="AD41" i="8"/>
  <c r="Z41" i="8"/>
  <c r="V41" i="8"/>
  <c r="R41" i="8"/>
  <c r="N41" i="8"/>
  <c r="J41" i="8"/>
  <c r="F41" i="8"/>
  <c r="AL40" i="8"/>
  <c r="AH40" i="8"/>
  <c r="AD40" i="8"/>
  <c r="Z40" i="8"/>
  <c r="V40" i="8"/>
  <c r="R40" i="8"/>
  <c r="N40" i="8"/>
  <c r="J40" i="8"/>
  <c r="F40" i="8"/>
  <c r="AL39" i="8"/>
  <c r="AH39" i="8"/>
  <c r="AD39" i="8"/>
  <c r="Z39" i="8"/>
  <c r="V39" i="8"/>
  <c r="R39" i="8"/>
  <c r="N39" i="8"/>
  <c r="J39" i="8"/>
  <c r="F39" i="8"/>
  <c r="AL38" i="8"/>
  <c r="AH38" i="8"/>
  <c r="AD38" i="8"/>
  <c r="Z38" i="8"/>
  <c r="V38" i="8"/>
  <c r="R38" i="8"/>
  <c r="N38" i="8"/>
  <c r="J38" i="8"/>
  <c r="F38" i="8"/>
  <c r="AL37" i="8"/>
  <c r="AH37" i="8"/>
  <c r="AD37" i="8"/>
  <c r="Z37" i="8"/>
  <c r="V37" i="8"/>
  <c r="R37" i="8"/>
  <c r="N37" i="8"/>
  <c r="J37" i="8"/>
  <c r="F37" i="8"/>
  <c r="AL36" i="8"/>
  <c r="AH36" i="8"/>
  <c r="AD36" i="8"/>
  <c r="Z36" i="8"/>
  <c r="V36" i="8"/>
  <c r="R36" i="8"/>
  <c r="N36" i="8"/>
  <c r="J36" i="8"/>
  <c r="F36" i="8"/>
  <c r="AL35" i="8"/>
  <c r="AH35" i="8"/>
  <c r="AD35" i="8"/>
  <c r="Z35" i="8"/>
  <c r="V35" i="8"/>
  <c r="R35" i="8"/>
  <c r="N35" i="8"/>
  <c r="J35" i="8"/>
  <c r="F35" i="8"/>
  <c r="AL34" i="8"/>
  <c r="AH34" i="8"/>
  <c r="AD34" i="8"/>
  <c r="Z34" i="8"/>
  <c r="V34" i="8"/>
  <c r="R34" i="8"/>
  <c r="N34" i="8"/>
  <c r="J34" i="8"/>
  <c r="F34" i="8"/>
  <c r="AL33" i="8"/>
  <c r="AH33" i="8"/>
  <c r="AD33" i="8"/>
  <c r="Z33" i="8"/>
  <c r="V33" i="8"/>
  <c r="R33" i="8"/>
  <c r="N33" i="8"/>
  <c r="J33" i="8"/>
  <c r="F33" i="8"/>
  <c r="AL32" i="8"/>
  <c r="AH32" i="8"/>
  <c r="AD32" i="8"/>
  <c r="Z32" i="8"/>
  <c r="V32" i="8"/>
  <c r="R32" i="8"/>
  <c r="N32" i="8"/>
  <c r="J32" i="8"/>
  <c r="F32" i="8"/>
  <c r="AL31" i="8"/>
  <c r="AH31" i="8"/>
  <c r="AD31" i="8"/>
  <c r="Z31" i="8"/>
  <c r="V31" i="8"/>
  <c r="R31" i="8"/>
  <c r="N31" i="8"/>
  <c r="J31" i="8"/>
  <c r="F31" i="8"/>
  <c r="AL30" i="8"/>
  <c r="AH30" i="8"/>
  <c r="AD30" i="8"/>
  <c r="Z30" i="8"/>
  <c r="V30" i="8"/>
  <c r="R30" i="8"/>
  <c r="N30" i="8"/>
  <c r="J30" i="8"/>
  <c r="F30" i="8"/>
  <c r="AL29" i="8"/>
  <c r="AH29" i="8"/>
  <c r="AD29" i="8"/>
  <c r="Z29" i="8"/>
  <c r="V29" i="8"/>
  <c r="R29" i="8"/>
  <c r="N29" i="8"/>
  <c r="J29" i="8"/>
  <c r="F29" i="8"/>
  <c r="AL28" i="8"/>
  <c r="AH28" i="8"/>
  <c r="AD28" i="8"/>
  <c r="Z28" i="8"/>
  <c r="V28" i="8"/>
  <c r="R28" i="8"/>
  <c r="N28" i="8"/>
  <c r="J28" i="8"/>
  <c r="F28" i="8"/>
  <c r="AL27" i="8"/>
  <c r="AH27" i="8"/>
  <c r="AD27" i="8"/>
  <c r="Z27" i="8"/>
  <c r="V27" i="8"/>
  <c r="R27" i="8"/>
  <c r="N27" i="8"/>
  <c r="J27" i="8"/>
  <c r="F27" i="8"/>
  <c r="AL26" i="8"/>
  <c r="AH26" i="8"/>
  <c r="AD26" i="8"/>
  <c r="Z26" i="8"/>
  <c r="V26" i="8"/>
  <c r="R26" i="8"/>
  <c r="N26" i="8"/>
  <c r="J26" i="8"/>
  <c r="F26" i="8"/>
  <c r="AL25" i="8"/>
  <c r="AH25" i="8"/>
  <c r="AD25" i="8"/>
  <c r="Z25" i="8"/>
  <c r="V25" i="8"/>
  <c r="R25" i="8"/>
  <c r="N25" i="8"/>
  <c r="J25" i="8"/>
  <c r="F25" i="8"/>
  <c r="AL24" i="8"/>
  <c r="AH24" i="8"/>
  <c r="AD24" i="8"/>
  <c r="Z24" i="8"/>
  <c r="V24" i="8"/>
  <c r="R24" i="8"/>
  <c r="N24" i="8"/>
  <c r="J24" i="8"/>
  <c r="F24" i="8"/>
  <c r="AL23" i="8"/>
  <c r="AH23" i="8"/>
  <c r="AD23" i="8"/>
  <c r="Z23" i="8"/>
  <c r="V23" i="8"/>
  <c r="R23" i="8"/>
  <c r="N23" i="8"/>
  <c r="J23" i="8"/>
  <c r="F23" i="8"/>
  <c r="AL22" i="8"/>
  <c r="AH22" i="8"/>
  <c r="AD22" i="8"/>
  <c r="Z22" i="8"/>
  <c r="V22" i="8"/>
  <c r="R22" i="8"/>
  <c r="N22" i="8"/>
  <c r="J22" i="8"/>
  <c r="F22" i="8"/>
  <c r="AL21" i="8"/>
  <c r="AH21" i="8"/>
  <c r="AD21" i="8"/>
  <c r="Z21" i="8"/>
  <c r="V21" i="8"/>
  <c r="R21" i="8"/>
  <c r="N21" i="8"/>
  <c r="J21" i="8"/>
  <c r="F21" i="8"/>
  <c r="AL20" i="8"/>
  <c r="AH20" i="8"/>
  <c r="AD20" i="8"/>
  <c r="Z20" i="8"/>
  <c r="V20" i="8"/>
  <c r="R20" i="8"/>
  <c r="N20" i="8"/>
  <c r="J20" i="8"/>
  <c r="F20" i="8"/>
  <c r="AL19" i="8"/>
  <c r="AH19" i="8"/>
  <c r="AD19" i="8"/>
  <c r="Z19" i="8"/>
  <c r="V19" i="8"/>
  <c r="R19" i="8"/>
  <c r="J19" i="8"/>
  <c r="F19" i="8"/>
  <c r="AL18" i="8"/>
  <c r="AH18" i="8"/>
  <c r="AD18" i="8"/>
  <c r="V18" i="8"/>
  <c r="R18" i="8"/>
  <c r="N18" i="8"/>
  <c r="J18" i="8"/>
  <c r="F18" i="8"/>
  <c r="AL17" i="8"/>
  <c r="AH17" i="8"/>
  <c r="AD17" i="8"/>
  <c r="Z17" i="8"/>
  <c r="V17" i="8"/>
  <c r="R17" i="8"/>
  <c r="N17" i="8"/>
  <c r="J17" i="8"/>
  <c r="F17" i="8"/>
  <c r="AL16" i="8"/>
  <c r="AH16" i="8"/>
  <c r="AD16" i="8"/>
  <c r="Z16" i="8"/>
  <c r="V16" i="8"/>
  <c r="R16" i="8"/>
  <c r="N16" i="8"/>
  <c r="J16" i="8"/>
  <c r="F16" i="8"/>
  <c r="AL15" i="8"/>
  <c r="AH15" i="8"/>
  <c r="AD15" i="8"/>
  <c r="V15" i="8"/>
  <c r="R15" i="8"/>
  <c r="N15" i="8"/>
  <c r="J15" i="8"/>
  <c r="F15" i="8"/>
  <c r="AL14" i="8"/>
  <c r="AH14" i="8"/>
  <c r="AD14" i="8"/>
  <c r="Z14" i="8"/>
  <c r="V14" i="8"/>
  <c r="R14" i="8"/>
  <c r="N14" i="8"/>
  <c r="J14" i="8"/>
  <c r="F14" i="8"/>
  <c r="AL13" i="8"/>
  <c r="AH13" i="8"/>
  <c r="AD13" i="8"/>
  <c r="Z13" i="8"/>
  <c r="V13" i="8"/>
  <c r="R13" i="8"/>
  <c r="N13" i="8"/>
  <c r="J13" i="8"/>
  <c r="F13" i="8"/>
  <c r="AQ77" i="8"/>
  <c r="AK77" i="8"/>
  <c r="AC77" i="8"/>
  <c r="Q77" i="8"/>
  <c r="M77" i="8"/>
  <c r="I77" i="8"/>
  <c r="E77" i="8"/>
  <c r="AN72" i="8"/>
  <c r="AM72" i="8"/>
  <c r="AN63" i="8"/>
  <c r="AM63" i="8"/>
  <c r="AN62" i="8"/>
  <c r="AM62" i="8"/>
  <c r="AN61" i="8"/>
  <c r="AM61" i="8"/>
  <c r="AN60" i="8"/>
  <c r="AM60" i="8"/>
  <c r="AN59" i="8"/>
  <c r="AM59" i="8"/>
  <c r="AN58" i="8"/>
  <c r="AM58" i="8"/>
  <c r="AN57" i="8"/>
  <c r="AM57" i="8"/>
  <c r="AN56" i="8"/>
  <c r="AM56" i="8"/>
  <c r="AN55" i="8"/>
  <c r="AM55" i="8"/>
  <c r="AN54" i="8"/>
  <c r="AM54" i="8"/>
  <c r="AN53" i="8"/>
  <c r="AM53" i="8"/>
  <c r="AN52" i="8"/>
  <c r="AM52" i="8"/>
  <c r="AN51" i="8"/>
  <c r="AM51" i="8"/>
  <c r="AN50" i="8"/>
  <c r="AM50" i="8"/>
  <c r="AN49" i="8"/>
  <c r="AM49" i="8"/>
  <c r="AN48" i="8"/>
  <c r="AM48" i="8"/>
  <c r="AN47" i="8"/>
  <c r="AM47" i="8"/>
  <c r="AN46" i="8"/>
  <c r="AM46" i="8"/>
  <c r="AN45" i="8"/>
  <c r="AM45" i="8"/>
  <c r="AN44" i="8"/>
  <c r="AM44" i="8"/>
  <c r="AN43" i="8"/>
  <c r="AM43" i="8"/>
  <c r="AN42" i="8"/>
  <c r="AM42" i="8"/>
  <c r="AN41" i="8"/>
  <c r="AM41" i="8"/>
  <c r="AN40" i="8"/>
  <c r="AM40" i="8"/>
  <c r="AN39" i="8"/>
  <c r="AM39" i="8"/>
  <c r="AN37" i="8"/>
  <c r="AM37" i="8"/>
  <c r="AN36" i="8"/>
  <c r="AM36" i="8"/>
  <c r="AN35" i="8"/>
  <c r="AM35" i="8"/>
  <c r="AN34" i="8"/>
  <c r="AM34" i="8"/>
  <c r="AN33" i="8"/>
  <c r="AM33" i="8"/>
  <c r="AN32" i="8"/>
  <c r="AM32" i="8"/>
  <c r="AN31" i="8"/>
  <c r="AM31" i="8"/>
  <c r="AN30" i="8"/>
  <c r="AM30" i="8"/>
  <c r="AN29" i="8"/>
  <c r="AM29" i="8"/>
  <c r="AN28" i="8"/>
  <c r="AM28" i="8"/>
  <c r="AN27" i="8"/>
  <c r="AM27" i="8"/>
  <c r="AN26" i="8"/>
  <c r="AM26" i="8"/>
  <c r="AN25" i="8"/>
  <c r="AM25" i="8"/>
  <c r="AN24" i="8"/>
  <c r="AM24" i="8"/>
  <c r="AN23" i="8"/>
  <c r="AM23" i="8"/>
  <c r="AN22" i="8"/>
  <c r="AM22" i="8"/>
  <c r="AN21" i="8"/>
  <c r="AM21" i="8"/>
  <c r="AN20" i="8"/>
  <c r="AM20" i="8"/>
  <c r="AN19" i="8"/>
  <c r="AM19" i="8"/>
  <c r="AN18" i="8"/>
  <c r="AM18" i="8"/>
  <c r="AN17" i="8"/>
  <c r="AM17" i="8"/>
  <c r="AN16" i="8"/>
  <c r="AM16" i="8"/>
  <c r="AN15" i="8"/>
  <c r="AM15" i="8"/>
  <c r="AN14" i="8"/>
  <c r="AM14" i="8"/>
  <c r="AN13" i="8"/>
  <c r="AM13" i="8"/>
  <c r="AO12" i="8"/>
  <c r="AA9" i="3"/>
  <c r="X9" i="3"/>
  <c r="U9" i="3"/>
  <c r="R10" i="3"/>
  <c r="O10" i="3"/>
  <c r="L10" i="3"/>
  <c r="I10" i="3"/>
  <c r="F10" i="3"/>
  <c r="C9" i="3"/>
  <c r="D13" i="3"/>
  <c r="C13" i="3"/>
  <c r="AI62" i="8"/>
  <c r="AI61" i="8"/>
  <c r="AI56" i="8"/>
  <c r="AI53" i="8"/>
  <c r="AI36" i="8"/>
  <c r="AI13" i="8"/>
  <c r="H79" i="7"/>
  <c r="AF30" i="8"/>
  <c r="AE52" i="8"/>
  <c r="AE47" i="8"/>
  <c r="AE46" i="8"/>
  <c r="AE44" i="8"/>
  <c r="AE36" i="8"/>
  <c r="AE22" i="8"/>
  <c r="AE17" i="8"/>
  <c r="AE16" i="8"/>
  <c r="AE14" i="8"/>
  <c r="AE13" i="8"/>
  <c r="BD80" i="5"/>
  <c r="AS80" i="5"/>
  <c r="AR80" i="5"/>
  <c r="Y80" i="5"/>
  <c r="X80" i="5"/>
  <c r="I80" i="5"/>
  <c r="H80" i="5"/>
  <c r="H79" i="6"/>
  <c r="G79" i="6"/>
  <c r="H79" i="4"/>
  <c r="G79" i="4"/>
  <c r="AA57" i="8"/>
  <c r="AA34" i="8"/>
  <c r="AA29" i="8"/>
  <c r="AA20" i="8"/>
  <c r="W18" i="8"/>
  <c r="S63" i="8"/>
  <c r="S55" i="8"/>
  <c r="S49" i="8"/>
  <c r="S39" i="8"/>
  <c r="S37" i="8"/>
  <c r="S33" i="8"/>
  <c r="S25" i="8"/>
  <c r="S21" i="8"/>
  <c r="S16" i="8"/>
  <c r="S15" i="8"/>
  <c r="S13" i="8"/>
  <c r="O63" i="8"/>
  <c r="O60" i="8"/>
  <c r="O52" i="8"/>
  <c r="O31" i="8"/>
  <c r="O27" i="8"/>
  <c r="O22" i="8"/>
  <c r="O19" i="8"/>
  <c r="O13" i="8"/>
  <c r="K49" i="8"/>
  <c r="K48" i="8"/>
  <c r="K45" i="8"/>
  <c r="K36" i="8"/>
  <c r="K33" i="8"/>
  <c r="K25" i="8"/>
  <c r="K13" i="8"/>
  <c r="G62" i="8"/>
  <c r="G58" i="8"/>
  <c r="G17" i="8"/>
  <c r="C52" i="8"/>
  <c r="C33" i="8"/>
  <c r="C25" i="8"/>
  <c r="C24" i="8"/>
  <c r="C22" i="8"/>
  <c r="C20" i="8"/>
  <c r="C16" i="8"/>
  <c r="C14" i="8"/>
  <c r="B48" i="8"/>
  <c r="B29" i="8"/>
  <c r="B14" i="8"/>
  <c r="E80" i="3"/>
  <c r="H80" i="3"/>
  <c r="K80" i="3"/>
  <c r="N80" i="3"/>
  <c r="W80" i="3"/>
  <c r="AC80" i="3"/>
  <c r="AF14" i="3"/>
  <c r="AF74" i="3" s="1"/>
  <c r="AI15" i="8"/>
  <c r="AA48" i="8"/>
  <c r="S31" i="6"/>
  <c r="B57" i="8"/>
  <c r="W29" i="8"/>
  <c r="C30" i="8"/>
  <c r="AE23" i="8"/>
  <c r="O15" i="8"/>
  <c r="AE63" i="8"/>
  <c r="B41" i="8"/>
  <c r="AE41" i="8"/>
  <c r="AE28" i="8"/>
  <c r="O58" i="8"/>
  <c r="AA62" i="8"/>
  <c r="O55" i="8"/>
  <c r="AE49" i="8"/>
  <c r="G15" i="8"/>
  <c r="B32" i="8"/>
  <c r="C57" i="8"/>
  <c r="S60" i="8"/>
  <c r="B30" i="8"/>
  <c r="AE25" i="8"/>
  <c r="AE55" i="8"/>
  <c r="AE60" i="8"/>
  <c r="AI32" i="8"/>
  <c r="AA30" i="8"/>
  <c r="AE20" i="8"/>
  <c r="B21" i="8"/>
  <c r="W53" i="8"/>
  <c r="C37" i="8"/>
  <c r="AI29" i="8"/>
  <c r="AE31" i="8"/>
  <c r="B13" i="8"/>
  <c r="B14" i="3"/>
  <c r="B27" i="8"/>
  <c r="O34" i="8"/>
  <c r="AE34" i="8"/>
  <c r="B23" i="8"/>
  <c r="C36" i="8"/>
  <c r="C58" i="8"/>
  <c r="B44" i="8"/>
  <c r="C13" i="8"/>
  <c r="C60" i="8"/>
  <c r="G34" i="8"/>
  <c r="S30" i="8"/>
  <c r="B35" i="8"/>
  <c r="W55" i="8"/>
  <c r="G59" i="8"/>
  <c r="B56" i="8"/>
  <c r="B63" i="8"/>
  <c r="C38" i="8"/>
  <c r="B17" i="8"/>
  <c r="B59" i="8"/>
  <c r="B55" i="8"/>
  <c r="T31" i="6"/>
  <c r="S58" i="8"/>
  <c r="K54" i="8"/>
  <c r="C54" i="8"/>
  <c r="B20" i="8"/>
  <c r="B47" i="8"/>
  <c r="AE15" i="8"/>
  <c r="AE24" i="8"/>
  <c r="AI58" i="8"/>
  <c r="AA46" i="8"/>
  <c r="AA58" i="8"/>
  <c r="S47" i="8"/>
  <c r="O32" i="8"/>
  <c r="O26" i="8"/>
  <c r="O17" i="8"/>
  <c r="K23" i="8"/>
  <c r="K20" i="8"/>
  <c r="K14" i="8"/>
  <c r="K47" i="8"/>
  <c r="K17" i="8"/>
  <c r="G30" i="8"/>
  <c r="W28" i="8"/>
  <c r="O24" i="8"/>
  <c r="O56" i="8"/>
  <c r="C29" i="8"/>
  <c r="B28" i="8"/>
  <c r="C23" i="8"/>
  <c r="C53" i="8"/>
  <c r="AE39" i="8"/>
  <c r="AE57" i="8"/>
  <c r="AE21" i="8"/>
  <c r="O36" i="8"/>
  <c r="O30" i="8"/>
  <c r="W34" i="8"/>
  <c r="K22" i="8"/>
  <c r="K28" i="8"/>
  <c r="S50" i="8"/>
  <c r="K16" i="8"/>
  <c r="W16" i="8"/>
  <c r="K34" i="8"/>
  <c r="S56" i="8"/>
  <c r="AE42" i="8"/>
  <c r="W57" i="8"/>
  <c r="W60" i="8"/>
  <c r="AA16" i="8"/>
  <c r="AA27" i="8"/>
  <c r="C27" i="8"/>
  <c r="AE29" i="8"/>
  <c r="AE37" i="8"/>
  <c r="AE40" i="8"/>
  <c r="AE48" i="8"/>
  <c r="AE59" i="8"/>
  <c r="S40" i="8"/>
  <c r="O58" i="3"/>
  <c r="O61" i="3"/>
  <c r="O64" i="3"/>
  <c r="W54" i="8"/>
  <c r="AI27" i="8"/>
  <c r="S57" i="8"/>
  <c r="S61" i="8"/>
  <c r="B50" i="8"/>
  <c r="C56" i="8"/>
  <c r="G53" i="8"/>
  <c r="S31" i="8"/>
  <c r="B20" i="7"/>
  <c r="B19" i="8"/>
  <c r="C34" i="8"/>
  <c r="K46" i="8"/>
  <c r="C21" i="8"/>
  <c r="B26" i="8"/>
  <c r="B44" i="7"/>
  <c r="B43" i="8"/>
  <c r="B54" i="8"/>
  <c r="C55" i="8"/>
  <c r="K24" i="8"/>
  <c r="K27" i="8"/>
  <c r="K37" i="8"/>
  <c r="S36" i="8"/>
  <c r="AI57" i="8"/>
  <c r="F14" i="3"/>
  <c r="B62" i="8"/>
  <c r="G28" i="8"/>
  <c r="O18" i="3"/>
  <c r="B19" i="7"/>
  <c r="B18" i="8"/>
  <c r="B25" i="7"/>
  <c r="B24" i="8"/>
  <c r="B39" i="8"/>
  <c r="O24" i="3"/>
  <c r="AA23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S13" i="3" l="1"/>
  <c r="AN13" i="3"/>
  <c r="AK13" i="3"/>
  <c r="AD13" i="3"/>
  <c r="AJ13" i="3"/>
  <c r="AM13" i="3"/>
  <c r="AH13" i="3"/>
  <c r="AP57" i="8"/>
  <c r="AP25" i="8"/>
  <c r="AP44" i="8"/>
  <c r="AP50" i="8"/>
  <c r="AP56" i="8"/>
  <c r="AP34" i="8"/>
  <c r="AP41" i="8"/>
  <c r="AP47" i="8"/>
  <c r="AP53" i="8"/>
  <c r="AP59" i="8"/>
  <c r="AP62" i="8"/>
  <c r="AP24" i="8"/>
  <c r="AP36" i="8"/>
  <c r="AP20" i="8"/>
  <c r="AP22" i="8"/>
  <c r="AP26" i="8"/>
  <c r="AP13" i="8"/>
  <c r="AP29" i="8"/>
  <c r="AP30" i="8"/>
  <c r="AP33" i="8"/>
  <c r="AP40" i="8"/>
  <c r="AP46" i="8"/>
  <c r="AP49" i="8"/>
  <c r="AP39" i="8"/>
  <c r="AP51" i="8"/>
  <c r="AP60" i="8"/>
  <c r="F72" i="8"/>
  <c r="G12" i="8"/>
  <c r="O12" i="8" s="1"/>
  <c r="S12" i="8" s="1"/>
  <c r="W12" i="8" s="1"/>
  <c r="AA12" i="8" s="1"/>
  <c r="AE12" i="8" s="1"/>
  <c r="O13" i="3"/>
  <c r="AP31" i="8"/>
  <c r="AP37" i="8"/>
  <c r="G13" i="3"/>
  <c r="AG13" i="3"/>
  <c r="AP17" i="8"/>
  <c r="AP23" i="8"/>
  <c r="AP35" i="8"/>
  <c r="V72" i="8"/>
  <c r="J72" i="8"/>
  <c r="AP15" i="8"/>
  <c r="AP45" i="8"/>
  <c r="AP54" i="8"/>
  <c r="AP63" i="8"/>
  <c r="AH72" i="8"/>
  <c r="AP19" i="8"/>
  <c r="AP55" i="8"/>
  <c r="AP61" i="8"/>
  <c r="R72" i="8"/>
  <c r="AJ12" i="8"/>
  <c r="AN12" i="8" s="1"/>
  <c r="D12" i="8"/>
  <c r="L12" i="8" s="1"/>
  <c r="P13" i="3"/>
  <c r="AB13" i="3"/>
  <c r="M13" i="3"/>
  <c r="V13" i="3"/>
  <c r="Y13" i="3"/>
  <c r="AE13" i="3"/>
  <c r="J13" i="3"/>
  <c r="AL72" i="8"/>
  <c r="AD72" i="8"/>
  <c r="Y31" i="5"/>
  <c r="AE31" i="5" s="1"/>
  <c r="G31" i="7"/>
  <c r="K31" i="7" s="1"/>
  <c r="B26" i="7"/>
  <c r="B26" i="3"/>
  <c r="B32" i="7"/>
  <c r="B32" i="3"/>
  <c r="B59" i="3"/>
  <c r="B65" i="7"/>
  <c r="B65" i="3"/>
  <c r="B18" i="3"/>
  <c r="B31" i="7"/>
  <c r="B33" i="3"/>
  <c r="B42" i="3"/>
  <c r="B45" i="3"/>
  <c r="B48" i="3"/>
  <c r="B64" i="3"/>
  <c r="O55" i="3"/>
  <c r="R55" i="3"/>
  <c r="B17" i="3"/>
  <c r="B24" i="3"/>
  <c r="B30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O39" i="3"/>
  <c r="B21" i="3"/>
  <c r="B35" i="3"/>
  <c r="B38" i="7"/>
  <c r="B38" i="3"/>
  <c r="B41" i="3"/>
  <c r="B53" i="8"/>
  <c r="B54" i="3"/>
  <c r="B60" i="3"/>
  <c r="L13" i="3"/>
  <c r="R13" i="3"/>
  <c r="U13" i="3"/>
  <c r="F13" i="3"/>
  <c r="AA13" i="3"/>
  <c r="X13" i="3"/>
  <c r="I13" i="3"/>
  <c r="AP21" i="8"/>
  <c r="AP18" i="8"/>
  <c r="AP32" i="8"/>
  <c r="AP16" i="8"/>
  <c r="AP27" i="8"/>
  <c r="AP58" i="8"/>
  <c r="AP14" i="8"/>
  <c r="AP42" i="8"/>
  <c r="AP72" i="8"/>
  <c r="AP28" i="8"/>
  <c r="AP48" i="8"/>
  <c r="AP43" i="8"/>
  <c r="AP52" i="8"/>
  <c r="H31" i="6"/>
  <c r="I31" i="5"/>
  <c r="BR31" i="5"/>
  <c r="AC30" i="8"/>
  <c r="Y30" i="8"/>
  <c r="X31" i="5"/>
  <c r="AD31" i="5" s="1"/>
  <c r="Q30" i="8"/>
  <c r="BS31" i="5"/>
  <c r="H31" i="7"/>
  <c r="L31" i="7" s="1"/>
  <c r="H31" i="4"/>
  <c r="G31" i="6"/>
  <c r="U30" i="8"/>
  <c r="L30" i="8"/>
  <c r="M30" i="8" s="1"/>
  <c r="AR31" i="5"/>
  <c r="B16" i="8"/>
  <c r="B15" i="8"/>
  <c r="O61" i="8"/>
  <c r="B46" i="7"/>
  <c r="C26" i="8"/>
  <c r="B31" i="8"/>
  <c r="B45" i="8"/>
  <c r="G63" i="8"/>
  <c r="B35" i="7"/>
  <c r="B39" i="7"/>
  <c r="O30" i="3"/>
  <c r="B42" i="8"/>
  <c r="B37" i="8"/>
  <c r="K56" i="8"/>
  <c r="B51" i="8"/>
  <c r="B38" i="8"/>
  <c r="B25" i="8"/>
  <c r="B43" i="7"/>
  <c r="B60" i="7"/>
  <c r="B58" i="8"/>
  <c r="S41" i="8"/>
  <c r="O54" i="8"/>
  <c r="B59" i="7"/>
  <c r="B60" i="8"/>
  <c r="AK30" i="8"/>
  <c r="AG30" i="8"/>
  <c r="AS31" i="5"/>
  <c r="E30" i="8"/>
  <c r="I30" i="8"/>
  <c r="BE31" i="5"/>
  <c r="B52" i="8"/>
  <c r="K32" i="8"/>
  <c r="S38" i="8"/>
  <c r="W31" i="8"/>
  <c r="G32" i="8"/>
  <c r="B46" i="8"/>
  <c r="B50" i="7"/>
  <c r="B49" i="8"/>
  <c r="B37" i="7"/>
  <c r="B36" i="8"/>
  <c r="H31" i="5"/>
  <c r="L31" i="5" s="1"/>
  <c r="BD31" i="5"/>
  <c r="AE53" i="8"/>
  <c r="S18" i="8"/>
  <c r="S48" i="8"/>
  <c r="O54" i="3"/>
  <c r="B33" i="8"/>
  <c r="K50" i="8"/>
  <c r="O38" i="8"/>
  <c r="G31" i="4"/>
  <c r="O32" i="3"/>
  <c r="AI12" i="8" l="1"/>
  <c r="AM12" i="8" s="1"/>
  <c r="S72" i="8"/>
  <c r="AE72" i="8"/>
  <c r="K72" i="8"/>
  <c r="R19" i="3" l="1"/>
  <c r="Z53" i="5" l="1"/>
  <c r="AF53" i="5" s="1"/>
  <c r="Z20" i="5" l="1"/>
  <c r="Z49" i="5"/>
  <c r="AF49" i="5" s="1"/>
  <c r="Z45" i="5"/>
  <c r="AF45" i="5" s="1"/>
  <c r="Z46" i="5"/>
  <c r="AF46" i="5" s="1"/>
  <c r="Z44" i="5"/>
  <c r="AF44" i="5" s="1"/>
  <c r="Z47" i="5"/>
  <c r="AF47" i="5" s="1"/>
  <c r="AF20" i="5" l="1"/>
  <c r="Z25" i="5" l="1"/>
  <c r="AF25" i="5" s="1"/>
  <c r="Z22" i="5" l="1"/>
  <c r="Z26" i="5"/>
  <c r="AF26" i="5" s="1"/>
  <c r="AF22" i="5" l="1"/>
  <c r="AF74" i="5" s="1"/>
  <c r="Z74" i="5"/>
  <c r="O40" i="8"/>
  <c r="O46" i="8" l="1"/>
  <c r="O48" i="8"/>
  <c r="O44" i="8"/>
  <c r="O41" i="8"/>
  <c r="O47" i="8"/>
  <c r="O45" i="8" l="1"/>
  <c r="O43" i="8"/>
  <c r="O49" i="8"/>
  <c r="O42" i="8"/>
  <c r="O39" i="8" l="1"/>
  <c r="O72" i="8" s="1"/>
  <c r="P62" i="8" l="1"/>
  <c r="Q62" i="8" s="1"/>
  <c r="AR63" i="5"/>
  <c r="G63" i="4" l="1"/>
  <c r="D62" i="8"/>
  <c r="E62" i="8" s="1"/>
  <c r="H62" i="8"/>
  <c r="I62" i="8" s="1"/>
  <c r="H63" i="5"/>
  <c r="L63" i="5" s="1"/>
  <c r="BD63" i="5"/>
  <c r="T62" i="8"/>
  <c r="U62" i="8" s="1"/>
  <c r="L62" i="8" l="1"/>
  <c r="M62" i="8" s="1"/>
  <c r="X63" i="5"/>
  <c r="AD63" i="5" s="1"/>
  <c r="AB63" i="3"/>
  <c r="AC63" i="3" s="1"/>
  <c r="H63" i="7"/>
  <c r="L63" i="7" s="1"/>
  <c r="AJ62" i="8"/>
  <c r="AK62" i="8" s="1"/>
  <c r="G63" i="7"/>
  <c r="K63" i="7" s="1"/>
  <c r="D63" i="3"/>
  <c r="E63" i="3" s="1"/>
  <c r="H63" i="4"/>
  <c r="AF62" i="8"/>
  <c r="AG62" i="8" s="1"/>
  <c r="S63" i="6"/>
  <c r="AB62" i="8"/>
  <c r="AC62" i="8" s="1"/>
  <c r="G63" i="6"/>
  <c r="X57" i="8" l="1"/>
  <c r="Y57" i="8" s="1"/>
  <c r="BR58" i="5"/>
  <c r="X56" i="8"/>
  <c r="Y56" i="8" s="1"/>
  <c r="BR57" i="5"/>
  <c r="X55" i="8"/>
  <c r="Y55" i="8" s="1"/>
  <c r="BR56" i="5"/>
  <c r="BR61" i="5"/>
  <c r="X60" i="8"/>
  <c r="Y60" i="8" s="1"/>
  <c r="BR59" i="5"/>
  <c r="X58" i="8"/>
  <c r="Y58" i="8" s="1"/>
  <c r="BR54" i="5"/>
  <c r="X53" i="8"/>
  <c r="Y53" i="8" s="1"/>
  <c r="X61" i="8"/>
  <c r="Y61" i="8" s="1"/>
  <c r="BR62" i="5"/>
  <c r="BR55" i="5"/>
  <c r="X54" i="8"/>
  <c r="Y54" i="8" s="1"/>
  <c r="N19" i="8" l="1"/>
  <c r="N72" i="8" s="1"/>
  <c r="H61" i="8" l="1"/>
  <c r="I61" i="8" s="1"/>
  <c r="H62" i="5"/>
  <c r="L62" i="5" s="1"/>
  <c r="H56" i="8"/>
  <c r="I56" i="8" s="1"/>
  <c r="H57" i="5"/>
  <c r="L57" i="5" s="1"/>
  <c r="H57" i="8"/>
  <c r="I57" i="8" s="1"/>
  <c r="H58" i="5"/>
  <c r="L58" i="5" s="1"/>
  <c r="H58" i="8"/>
  <c r="I58" i="8" s="1"/>
  <c r="H59" i="5"/>
  <c r="L59" i="5" s="1"/>
  <c r="H63" i="8"/>
  <c r="I63" i="8" s="1"/>
  <c r="H65" i="5"/>
  <c r="L65" i="5" s="1"/>
  <c r="G64" i="7" l="1"/>
  <c r="K64" i="7" s="1"/>
  <c r="AB64" i="3" l="1"/>
  <c r="AC64" i="3" s="1"/>
  <c r="H64" i="7"/>
  <c r="L64" i="7" s="1"/>
  <c r="H57" i="7"/>
  <c r="L57" i="7" s="1"/>
  <c r="G57" i="7"/>
  <c r="K57" i="7" s="1"/>
  <c r="AJ56" i="8"/>
  <c r="AK56" i="8" s="1"/>
  <c r="AB65" i="3"/>
  <c r="AC65" i="3" s="1"/>
  <c r="H65" i="7"/>
  <c r="L65" i="7" s="1"/>
  <c r="AB24" i="3" l="1"/>
  <c r="AC24" i="3" s="1"/>
  <c r="H24" i="7"/>
  <c r="L24" i="7" s="1"/>
  <c r="H62" i="7"/>
  <c r="L62" i="7" s="1"/>
  <c r="AB62" i="3"/>
  <c r="AC62" i="3" s="1"/>
  <c r="AB39" i="3"/>
  <c r="AC39" i="3" s="1"/>
  <c r="H39" i="7"/>
  <c r="L39" i="7" s="1"/>
  <c r="H30" i="7"/>
  <c r="L30" i="7" s="1"/>
  <c r="AB30" i="3"/>
  <c r="AC30" i="3" s="1"/>
  <c r="G62" i="7"/>
  <c r="K62" i="7" s="1"/>
  <c r="AJ61" i="8"/>
  <c r="AK61" i="8" s="1"/>
  <c r="AJ63" i="8"/>
  <c r="AK63" i="8" s="1"/>
  <c r="G65" i="7"/>
  <c r="K65" i="7" s="1"/>
  <c r="H33" i="7"/>
  <c r="L33" i="7" s="1"/>
  <c r="AB33" i="3"/>
  <c r="AC33" i="3" s="1"/>
  <c r="AB59" i="3"/>
  <c r="AC59" i="3" s="1"/>
  <c r="H59" i="7"/>
  <c r="L59" i="7" s="1"/>
  <c r="AB35" i="3"/>
  <c r="AC35" i="3" s="1"/>
  <c r="H35" i="7"/>
  <c r="L35" i="7" s="1"/>
  <c r="AB37" i="3" l="1"/>
  <c r="AC37" i="3" s="1"/>
  <c r="H37" i="7"/>
  <c r="L37" i="7" s="1"/>
  <c r="AB32" i="3"/>
  <c r="AC32" i="3" s="1"/>
  <c r="H32" i="7"/>
  <c r="L32" i="7" s="1"/>
  <c r="AB18" i="3"/>
  <c r="AC18" i="3" s="1"/>
  <c r="H18" i="7"/>
  <c r="L18" i="7" s="1"/>
  <c r="AB29" i="3"/>
  <c r="AC29" i="3" s="1"/>
  <c r="H29" i="7"/>
  <c r="L29" i="7" s="1"/>
  <c r="X16" i="8" l="1"/>
  <c r="Y16" i="8" s="1"/>
  <c r="BR17" i="5"/>
  <c r="BR32" i="5"/>
  <c r="X31" i="8"/>
  <c r="Y31" i="8" s="1"/>
  <c r="X22" i="8"/>
  <c r="Y22" i="8" s="1"/>
  <c r="BR23" i="5"/>
  <c r="X38" i="8"/>
  <c r="Y38" i="8" s="1"/>
  <c r="BR39" i="5"/>
  <c r="X34" i="8"/>
  <c r="Y34" i="8" s="1"/>
  <c r="BR35" i="5"/>
  <c r="BR24" i="5"/>
  <c r="X23" i="8"/>
  <c r="Y23" i="8" s="1"/>
  <c r="X17" i="8"/>
  <c r="Y17" i="8" s="1"/>
  <c r="BR18" i="5"/>
  <c r="X29" i="8"/>
  <c r="Y29" i="8" s="1"/>
  <c r="BR30" i="5"/>
  <c r="X32" i="8"/>
  <c r="Y32" i="8" s="1"/>
  <c r="BR33" i="5"/>
  <c r="X28" i="8"/>
  <c r="Y28" i="8" s="1"/>
  <c r="BR29" i="5"/>
  <c r="AR57" i="5" l="1"/>
  <c r="P56" i="8"/>
  <c r="Q56" i="8" s="1"/>
  <c r="H57" i="4" l="1"/>
  <c r="G57" i="4"/>
  <c r="D56" i="8"/>
  <c r="E56" i="8" s="1"/>
  <c r="S57" i="6" l="1"/>
  <c r="AF56" i="8"/>
  <c r="AG56" i="8" s="1"/>
  <c r="T56" i="8"/>
  <c r="U56" i="8" s="1"/>
  <c r="BD57" i="5"/>
  <c r="L56" i="8"/>
  <c r="M56" i="8" s="1"/>
  <c r="X57" i="5"/>
  <c r="AD57" i="5" s="1"/>
  <c r="G57" i="6"/>
  <c r="AB56" i="8"/>
  <c r="AC56" i="8" s="1"/>
  <c r="I57" i="5"/>
  <c r="D64" i="3" l="1"/>
  <c r="E64" i="3" s="1"/>
  <c r="H61" i="4" l="1"/>
  <c r="D61" i="3"/>
  <c r="E61" i="3" s="1"/>
  <c r="D55" i="8"/>
  <c r="E55" i="8" s="1"/>
  <c r="G56" i="4"/>
  <c r="D63" i="8"/>
  <c r="E63" i="8" s="1"/>
  <c r="G59" i="4"/>
  <c r="D58" i="8"/>
  <c r="E58" i="8" s="1"/>
  <c r="G55" i="4"/>
  <c r="D54" i="8"/>
  <c r="E54" i="8" s="1"/>
  <c r="D55" i="3"/>
  <c r="E55" i="3" s="1"/>
  <c r="H55" i="4"/>
  <c r="D60" i="8"/>
  <c r="E60" i="8" s="1"/>
  <c r="G61" i="4"/>
  <c r="D57" i="8"/>
  <c r="E57" i="8" s="1"/>
  <c r="G58" i="4"/>
  <c r="G53" i="4"/>
  <c r="D52" i="8"/>
  <c r="E52" i="8" s="1"/>
  <c r="D61" i="8"/>
  <c r="E61" i="8" s="1"/>
  <c r="G62" i="4"/>
  <c r="D62" i="3"/>
  <c r="E62" i="3" s="1"/>
  <c r="H62" i="4"/>
  <c r="G54" i="4"/>
  <c r="D53" i="8"/>
  <c r="E53" i="8" s="1"/>
  <c r="D54" i="3"/>
  <c r="E54" i="3" s="1"/>
  <c r="H54" i="4"/>
  <c r="D60" i="3"/>
  <c r="E60" i="3" s="1"/>
  <c r="H60" i="4"/>
  <c r="D65" i="3"/>
  <c r="E65" i="3" s="1"/>
  <c r="H53" i="4"/>
  <c r="D53" i="3"/>
  <c r="E53" i="3" s="1"/>
  <c r="G60" i="4"/>
  <c r="D59" i="8"/>
  <c r="E59" i="8" s="1"/>
  <c r="D59" i="3"/>
  <c r="E59" i="3" s="1"/>
  <c r="H59" i="4"/>
  <c r="H56" i="4"/>
  <c r="D56" i="3"/>
  <c r="E56" i="3" s="1"/>
  <c r="D58" i="3"/>
  <c r="E58" i="3" s="1"/>
  <c r="H58" i="4"/>
  <c r="D51" i="8" l="1"/>
  <c r="E51" i="8" s="1"/>
  <c r="G52" i="4"/>
  <c r="D14" i="3"/>
  <c r="E14" i="3" s="1"/>
  <c r="H14" i="4"/>
  <c r="D13" i="8"/>
  <c r="E13" i="8" s="1"/>
  <c r="P63" i="8" l="1"/>
  <c r="Q63" i="8" s="1"/>
  <c r="G37" i="4"/>
  <c r="D36" i="8"/>
  <c r="E36" i="8" s="1"/>
  <c r="D17" i="8" l="1"/>
  <c r="E17" i="8" s="1"/>
  <c r="P29" i="8"/>
  <c r="Q29" i="8" s="1"/>
  <c r="AR30" i="5"/>
  <c r="AR55" i="5"/>
  <c r="P54" i="8"/>
  <c r="Q54" i="8" s="1"/>
  <c r="G38" i="4"/>
  <c r="D37" i="8"/>
  <c r="E37" i="8" s="1"/>
  <c r="D25" i="8"/>
  <c r="E25" i="8" s="1"/>
  <c r="G26" i="4"/>
  <c r="G15" i="4"/>
  <c r="D14" i="8"/>
  <c r="E14" i="8" s="1"/>
  <c r="S37" i="6"/>
  <c r="AF36" i="8"/>
  <c r="AG36" i="8" s="1"/>
  <c r="S23" i="6"/>
  <c r="AF22" i="8"/>
  <c r="AG22" i="8" s="1"/>
  <c r="AF16" i="8"/>
  <c r="AG16" i="8" s="1"/>
  <c r="S17" i="6"/>
  <c r="AF43" i="8"/>
  <c r="AG43" i="8" s="1"/>
  <c r="S44" i="6"/>
  <c r="S49" i="6"/>
  <c r="AF48" i="8"/>
  <c r="AG48" i="8" s="1"/>
  <c r="P58" i="8"/>
  <c r="Q58" i="8" s="1"/>
  <c r="AR59" i="5"/>
  <c r="P38" i="8"/>
  <c r="Q38" i="8" s="1"/>
  <c r="AR39" i="5"/>
  <c r="AF18" i="8"/>
  <c r="AG18" i="8" s="1"/>
  <c r="S19" i="6"/>
  <c r="P51" i="8"/>
  <c r="Q51" i="8" s="1"/>
  <c r="AR52" i="5"/>
  <c r="AF44" i="8"/>
  <c r="AG44" i="8" s="1"/>
  <c r="S45" i="6"/>
  <c r="D19" i="8"/>
  <c r="E19" i="8" s="1"/>
  <c r="G20" i="4"/>
  <c r="G27" i="4"/>
  <c r="D26" i="8"/>
  <c r="E26" i="8" s="1"/>
  <c r="X62" i="5"/>
  <c r="AD62" i="5" s="1"/>
  <c r="L61" i="8"/>
  <c r="M61" i="8" s="1"/>
  <c r="AF21" i="8"/>
  <c r="AG21" i="8" s="1"/>
  <c r="S22" i="6"/>
  <c r="S24" i="6"/>
  <c r="AF23" i="8"/>
  <c r="AG23" i="8" s="1"/>
  <c r="AF39" i="8"/>
  <c r="AG39" i="8" s="1"/>
  <c r="S40" i="6"/>
  <c r="P61" i="8"/>
  <c r="Q61" i="8" s="1"/>
  <c r="AR62" i="5"/>
  <c r="AF46" i="8"/>
  <c r="AG46" i="8" s="1"/>
  <c r="S47" i="6"/>
  <c r="AR58" i="5"/>
  <c r="P57" i="8"/>
  <c r="Q57" i="8" s="1"/>
  <c r="AR17" i="5"/>
  <c r="P16" i="8"/>
  <c r="Q16" i="8" s="1"/>
  <c r="AF20" i="8"/>
  <c r="AG20" i="8" s="1"/>
  <c r="S21" i="6"/>
  <c r="AF55" i="8"/>
  <c r="AG55" i="8" s="1"/>
  <c r="S56" i="6"/>
  <c r="D34" i="8"/>
  <c r="E34" i="8" s="1"/>
  <c r="G35" i="4"/>
  <c r="D38" i="8"/>
  <c r="E38" i="8" s="1"/>
  <c r="G39" i="4"/>
  <c r="G30" i="4"/>
  <c r="D29" i="8"/>
  <c r="E29" i="8" s="1"/>
  <c r="D28" i="8"/>
  <c r="E28" i="8" s="1"/>
  <c r="G29" i="4"/>
  <c r="AR37" i="5"/>
  <c r="P36" i="8"/>
  <c r="Q36" i="8" s="1"/>
  <c r="L54" i="8"/>
  <c r="M54" i="8" s="1"/>
  <c r="X55" i="5"/>
  <c r="AD55" i="5" s="1"/>
  <c r="S34" i="6"/>
  <c r="AF33" i="8"/>
  <c r="AG33" i="8" s="1"/>
  <c r="P55" i="8"/>
  <c r="Q55" i="8" s="1"/>
  <c r="AR56" i="5"/>
  <c r="S46" i="6"/>
  <c r="AF45" i="8"/>
  <c r="AG45" i="8" s="1"/>
  <c r="BS57" i="5"/>
  <c r="D20" i="8"/>
  <c r="E20" i="8" s="1"/>
  <c r="G21" i="4"/>
  <c r="AF49" i="8"/>
  <c r="AG49" i="8" s="1"/>
  <c r="S50" i="6"/>
  <c r="D22" i="8"/>
  <c r="E22" i="8" s="1"/>
  <c r="G23" i="4"/>
  <c r="D18" i="8"/>
  <c r="E18" i="8" s="1"/>
  <c r="G19" i="4"/>
  <c r="G34" i="4"/>
  <c r="D33" i="8"/>
  <c r="E33" i="8" s="1"/>
  <c r="P23" i="8"/>
  <c r="Q23" i="8" s="1"/>
  <c r="AR24" i="5"/>
  <c r="S38" i="6"/>
  <c r="AF37" i="8"/>
  <c r="AG37" i="8" s="1"/>
  <c r="AR54" i="5"/>
  <c r="P53" i="8"/>
  <c r="Q53" i="8" s="1"/>
  <c r="S52" i="6"/>
  <c r="AF51" i="8"/>
  <c r="AG51" i="8" s="1"/>
  <c r="AF42" i="8"/>
  <c r="AG42" i="8" s="1"/>
  <c r="S43" i="6"/>
  <c r="T61" i="8"/>
  <c r="U61" i="8" s="1"/>
  <c r="BD62" i="5"/>
  <c r="S48" i="6"/>
  <c r="AF47" i="8"/>
  <c r="AG47" i="8" s="1"/>
  <c r="D16" i="8"/>
  <c r="E16" i="8" s="1"/>
  <c r="G17" i="4"/>
  <c r="D24" i="8"/>
  <c r="E24" i="8" s="1"/>
  <c r="G25" i="4"/>
  <c r="G24" i="4"/>
  <c r="D23" i="8"/>
  <c r="E23" i="8" s="1"/>
  <c r="D15" i="8"/>
  <c r="E15" i="8" s="1"/>
  <c r="D21" i="8"/>
  <c r="E21" i="8" s="1"/>
  <c r="G22" i="4"/>
  <c r="D27" i="8"/>
  <c r="E27" i="8" s="1"/>
  <c r="G28" i="4"/>
  <c r="AR18" i="5"/>
  <c r="P17" i="8"/>
  <c r="Q17" i="8" s="1"/>
  <c r="P34" i="8"/>
  <c r="Q34" i="8" s="1"/>
  <c r="AR35" i="5"/>
  <c r="P15" i="8"/>
  <c r="Q15" i="8" s="1"/>
  <c r="AR16" i="5"/>
  <c r="AF40" i="8"/>
  <c r="AG40" i="8" s="1"/>
  <c r="S41" i="6"/>
  <c r="S36" i="6"/>
  <c r="AF35" i="8"/>
  <c r="AG35" i="8" s="1"/>
  <c r="P59" i="8"/>
  <c r="Q59" i="8" s="1"/>
  <c r="AR60" i="5"/>
  <c r="AF50" i="8"/>
  <c r="AG50" i="8" s="1"/>
  <c r="S51" i="6"/>
  <c r="AF41" i="8"/>
  <c r="AG41" i="8" s="1"/>
  <c r="S42" i="6"/>
  <c r="AB55" i="8"/>
  <c r="AC55" i="8" s="1"/>
  <c r="G56" i="6"/>
  <c r="AR61" i="5"/>
  <c r="P60" i="8"/>
  <c r="Q60" i="8" s="1"/>
  <c r="AF15" i="8"/>
  <c r="S16" i="6"/>
  <c r="S64" i="3"/>
  <c r="T64" i="3" s="1"/>
  <c r="S30" i="6" l="1"/>
  <c r="AF29" i="8"/>
  <c r="AG29" i="8" s="1"/>
  <c r="S58" i="3"/>
  <c r="T58" i="3" s="1"/>
  <c r="BS58" i="5"/>
  <c r="S26" i="6"/>
  <c r="AF25" i="8"/>
  <c r="AG25" i="8" s="1"/>
  <c r="AF26" i="8"/>
  <c r="AG26" i="8" s="1"/>
  <c r="S27" i="6"/>
  <c r="S32" i="6"/>
  <c r="AF31" i="8"/>
  <c r="AG31" i="8" s="1"/>
  <c r="AB28" i="8"/>
  <c r="AC28" i="8" s="1"/>
  <c r="G29" i="6"/>
  <c r="AB63" i="8"/>
  <c r="AC63" i="8" s="1"/>
  <c r="S56" i="3"/>
  <c r="T56" i="3" s="1"/>
  <c r="BS56" i="5"/>
  <c r="S35" i="6"/>
  <c r="AF34" i="8"/>
  <c r="AG34" i="8" s="1"/>
  <c r="G32" i="6"/>
  <c r="AB31" i="8"/>
  <c r="AC31" i="8" s="1"/>
  <c r="S65" i="6"/>
  <c r="AF63" i="8"/>
  <c r="AG63" i="8" s="1"/>
  <c r="AB53" i="8"/>
  <c r="AC53" i="8" s="1"/>
  <c r="G54" i="6"/>
  <c r="S55" i="3"/>
  <c r="T55" i="3" s="1"/>
  <c r="BS55" i="5"/>
  <c r="BS62" i="5"/>
  <c r="S62" i="3"/>
  <c r="T62" i="3" s="1"/>
  <c r="BS59" i="5"/>
  <c r="S59" i="3"/>
  <c r="T59" i="3" s="1"/>
  <c r="AF19" i="8"/>
  <c r="AG19" i="8" s="1"/>
  <c r="S20" i="6"/>
  <c r="AF17" i="8"/>
  <c r="AG17" i="8" s="1"/>
  <c r="S18" i="6"/>
  <c r="G18" i="6"/>
  <c r="AB17" i="8"/>
  <c r="AC17" i="8" s="1"/>
  <c r="AR51" i="5"/>
  <c r="P50" i="8"/>
  <c r="Q50" i="8" s="1"/>
  <c r="AF54" i="8"/>
  <c r="AG54" i="8" s="1"/>
  <c r="S55" i="6"/>
  <c r="AF52" i="8"/>
  <c r="AG52" i="8" s="1"/>
  <c r="S53" i="6"/>
  <c r="AF53" i="8"/>
  <c r="AG53" i="8" s="1"/>
  <c r="S54" i="6"/>
  <c r="S61" i="3"/>
  <c r="T61" i="3" s="1"/>
  <c r="BS61" i="5"/>
  <c r="S25" i="6"/>
  <c r="AF24" i="8"/>
  <c r="AG24" i="8" s="1"/>
  <c r="S29" i="6"/>
  <c r="AF28" i="8"/>
  <c r="AG28" i="8" s="1"/>
  <c r="AF38" i="8"/>
  <c r="AG38" i="8" s="1"/>
  <c r="S39" i="6"/>
  <c r="G35" i="6"/>
  <c r="AB34" i="8"/>
  <c r="AC34" i="8" s="1"/>
  <c r="AB29" i="8"/>
  <c r="AC29" i="8" s="1"/>
  <c r="G30" i="6"/>
  <c r="S60" i="6"/>
  <c r="AF59" i="8"/>
  <c r="AG59" i="8" s="1"/>
  <c r="AB57" i="8"/>
  <c r="AC57" i="8" s="1"/>
  <c r="G58" i="6"/>
  <c r="G61" i="6"/>
  <c r="AB60" i="8"/>
  <c r="AC60" i="8" s="1"/>
  <c r="AF32" i="8"/>
  <c r="AG32" i="8" s="1"/>
  <c r="S33" i="6"/>
  <c r="AF61" i="8"/>
  <c r="AG61" i="8" s="1"/>
  <c r="S62" i="6"/>
  <c r="S28" i="6"/>
  <c r="AF27" i="8"/>
  <c r="AG27" i="8" s="1"/>
  <c r="AB32" i="8"/>
  <c r="AC32" i="8" s="1"/>
  <c r="G33" i="6"/>
  <c r="G62" i="6"/>
  <c r="AB61" i="8"/>
  <c r="AC61" i="8" s="1"/>
  <c r="S58" i="6"/>
  <c r="AF57" i="8"/>
  <c r="AG57" i="8" s="1"/>
  <c r="AF60" i="8"/>
  <c r="AG60" i="8" s="1"/>
  <c r="S61" i="6"/>
  <c r="S54" i="3"/>
  <c r="T54" i="3" s="1"/>
  <c r="BS54" i="5"/>
  <c r="AG15" i="8"/>
  <c r="S32" i="3" l="1"/>
  <c r="T32" i="3" s="1"/>
  <c r="BS32" i="5"/>
  <c r="S24" i="3"/>
  <c r="T24" i="3" s="1"/>
  <c r="BS24" i="5"/>
  <c r="BS30" i="5"/>
  <c r="S30" i="3"/>
  <c r="T30" i="3" s="1"/>
  <c r="S35" i="3"/>
  <c r="T35" i="3" s="1"/>
  <c r="BS35" i="5"/>
  <c r="BS39" i="5"/>
  <c r="S39" i="3"/>
  <c r="T39" i="3" s="1"/>
  <c r="S17" i="3"/>
  <c r="T17" i="3" s="1"/>
  <c r="BS17" i="5"/>
  <c r="BS29" i="5"/>
  <c r="S29" i="3"/>
  <c r="T29" i="3" s="1"/>
  <c r="S23" i="3"/>
  <c r="T23" i="3" s="1"/>
  <c r="BS23" i="5"/>
  <c r="S33" i="3"/>
  <c r="T33" i="3" s="1"/>
  <c r="BS33" i="5"/>
  <c r="S18" i="3"/>
  <c r="T18" i="3" s="1"/>
  <c r="BS18" i="5"/>
  <c r="H30" i="4" l="1"/>
  <c r="D30" i="3"/>
  <c r="E30" i="3" s="1"/>
  <c r="H16" i="4"/>
  <c r="D16" i="3"/>
  <c r="E16" i="3" s="1"/>
  <c r="D38" i="3"/>
  <c r="E38" i="3" s="1"/>
  <c r="H38" i="4"/>
  <c r="D15" i="3"/>
  <c r="E15" i="3" s="1"/>
  <c r="H15" i="4"/>
  <c r="H23" i="4"/>
  <c r="D23" i="3"/>
  <c r="E23" i="3" s="1"/>
  <c r="D20" i="3"/>
  <c r="E20" i="3" s="1"/>
  <c r="H20" i="4"/>
  <c r="D27" i="3"/>
  <c r="E27" i="3" s="1"/>
  <c r="H27" i="4"/>
  <c r="H19" i="4"/>
  <c r="D19" i="3"/>
  <c r="E19" i="3" s="1"/>
  <c r="H25" i="4"/>
  <c r="D25" i="3"/>
  <c r="E25" i="3" s="1"/>
  <c r="H39" i="4"/>
  <c r="D39" i="3"/>
  <c r="E39" i="3" s="1"/>
  <c r="H26" i="4"/>
  <c r="D26" i="3"/>
  <c r="E26" i="3" s="1"/>
  <c r="D18" i="3"/>
  <c r="E18" i="3" s="1"/>
  <c r="H18" i="4"/>
  <c r="D37" i="3"/>
  <c r="E37" i="3" s="1"/>
  <c r="H37" i="4"/>
  <c r="D24" i="3"/>
  <c r="E24" i="3" s="1"/>
  <c r="H24" i="4"/>
  <c r="H22" i="4"/>
  <c r="D22" i="3"/>
  <c r="E22" i="3" s="1"/>
  <c r="D35" i="3"/>
  <c r="E35" i="3" s="1"/>
  <c r="H35" i="4"/>
  <c r="D17" i="3"/>
  <c r="E17" i="3" s="1"/>
  <c r="H17" i="4"/>
  <c r="D29" i="3"/>
  <c r="E29" i="3" s="1"/>
  <c r="H29" i="4"/>
  <c r="H28" i="4"/>
  <c r="D28" i="3"/>
  <c r="E28" i="3" s="1"/>
  <c r="D21" i="3" l="1"/>
  <c r="E21" i="3" s="1"/>
  <c r="H21" i="4"/>
  <c r="L23" i="8" l="1"/>
  <c r="M23" i="8" s="1"/>
  <c r="X24" i="5"/>
  <c r="AD24" i="5" s="1"/>
  <c r="T54" i="8" l="1"/>
  <c r="U54" i="8" s="1"/>
  <c r="BD55" i="5"/>
  <c r="T63" i="8"/>
  <c r="U63" i="8" s="1"/>
  <c r="T53" i="8"/>
  <c r="U53" i="8" s="1"/>
  <c r="BD54" i="5"/>
  <c r="T32" i="8" l="1"/>
  <c r="U32" i="8" s="1"/>
  <c r="BD33" i="5"/>
  <c r="L63" i="8" l="1"/>
  <c r="M63" i="8" s="1"/>
  <c r="X65" i="5"/>
  <c r="AD65" i="5" s="1"/>
  <c r="L60" i="8"/>
  <c r="M60" i="8" s="1"/>
  <c r="X61" i="5"/>
  <c r="AD61" i="5" s="1"/>
  <c r="L57" i="8"/>
  <c r="M57" i="8" s="1"/>
  <c r="X58" i="5"/>
  <c r="AD58" i="5" s="1"/>
  <c r="L58" i="8"/>
  <c r="M58" i="8" s="1"/>
  <c r="X59" i="5"/>
  <c r="AD59" i="5" s="1"/>
  <c r="X56" i="5" l="1"/>
  <c r="AD56" i="5" s="1"/>
  <c r="L55" i="8"/>
  <c r="M55" i="8" s="1"/>
  <c r="X33" i="5"/>
  <c r="AD33" i="5" s="1"/>
  <c r="L32" i="8"/>
  <c r="M32" i="8" s="1"/>
  <c r="L53" i="8"/>
  <c r="M53" i="8" s="1"/>
  <c r="X54" i="5"/>
  <c r="AD54" i="5" s="1"/>
  <c r="L31" i="8"/>
  <c r="M31" i="8" s="1"/>
  <c r="X32" i="5"/>
  <c r="AD32" i="5" s="1"/>
  <c r="X19" i="5"/>
  <c r="AD19" i="5" s="1"/>
  <c r="L18" i="8"/>
  <c r="M18" i="8" s="1"/>
  <c r="X39" i="5" l="1"/>
  <c r="AD39" i="5" s="1"/>
  <c r="L38" i="8"/>
  <c r="M38" i="8" s="1"/>
  <c r="T23" i="8" l="1"/>
  <c r="U23" i="8" s="1"/>
  <c r="BD24" i="5"/>
  <c r="T18" i="8"/>
  <c r="U18" i="8" s="1"/>
  <c r="BD19" i="5"/>
  <c r="T38" i="8"/>
  <c r="U38" i="8" s="1"/>
  <c r="BD39" i="5"/>
  <c r="T31" i="8"/>
  <c r="U31" i="8" s="1"/>
  <c r="BD32" i="5"/>
  <c r="G61" i="7" l="1"/>
  <c r="K61" i="7" s="1"/>
  <c r="AJ60" i="8"/>
  <c r="AK60" i="8" s="1"/>
  <c r="BD56" i="5" l="1"/>
  <c r="T55" i="8"/>
  <c r="U55" i="8" s="1"/>
  <c r="T58" i="8" l="1"/>
  <c r="U58" i="8" s="1"/>
  <c r="BD59" i="5"/>
  <c r="BD61" i="5"/>
  <c r="T60" i="8"/>
  <c r="U60" i="8" s="1"/>
  <c r="T57" i="8"/>
  <c r="U57" i="8" s="1"/>
  <c r="BD58" i="5"/>
  <c r="Y57" i="5" l="1"/>
  <c r="AE57" i="5" s="1"/>
  <c r="AS57" i="5" l="1"/>
  <c r="BE57" i="5" l="1"/>
  <c r="P18" i="8" l="1"/>
  <c r="Q18" i="8" s="1"/>
  <c r="AR19" i="5"/>
  <c r="P35" i="8"/>
  <c r="Q35" i="8" s="1"/>
  <c r="AR36" i="5"/>
  <c r="P33" i="8"/>
  <c r="Q33" i="8" s="1"/>
  <c r="AR34" i="5"/>
  <c r="P25" i="8"/>
  <c r="Q25" i="8" s="1"/>
  <c r="AR26" i="5"/>
  <c r="P27" i="8"/>
  <c r="Q27" i="8" s="1"/>
  <c r="AR28" i="5"/>
  <c r="AR29" i="5"/>
  <c r="AV29" i="5" s="1"/>
  <c r="P28" i="8"/>
  <c r="Q28" i="8" s="1"/>
  <c r="P22" i="8"/>
  <c r="Q22" i="8" s="1"/>
  <c r="AR23" i="5"/>
  <c r="P24" i="8"/>
  <c r="Q24" i="8" s="1"/>
  <c r="AR25" i="5"/>
  <c r="AV25" i="5" s="1"/>
  <c r="P20" i="8"/>
  <c r="Q20" i="8" s="1"/>
  <c r="AR21" i="5"/>
  <c r="AV21" i="5" s="1"/>
  <c r="AR14" i="5" l="1"/>
  <c r="P13" i="8"/>
  <c r="Q13" i="8" s="1"/>
  <c r="P31" i="8"/>
  <c r="Q31" i="8" s="1"/>
  <c r="AR32" i="5"/>
  <c r="AV32" i="5" s="1"/>
  <c r="P32" i="8"/>
  <c r="Q32" i="8" s="1"/>
  <c r="AR33" i="5"/>
  <c r="AV33" i="5" s="1"/>
  <c r="P26" i="8"/>
  <c r="Q26" i="8" s="1"/>
  <c r="AR27" i="5"/>
  <c r="P19" i="8"/>
  <c r="Q19" i="8" s="1"/>
  <c r="AR20" i="5"/>
  <c r="BD14" i="5" l="1"/>
  <c r="T13" i="8"/>
  <c r="U13" i="8" l="1"/>
  <c r="AF13" i="8" l="1"/>
  <c r="S14" i="6"/>
  <c r="AG13" i="8" l="1"/>
  <c r="X18" i="8" l="1"/>
  <c r="Y18" i="8" s="1"/>
  <c r="BR19" i="5"/>
  <c r="BT19" i="5" s="1"/>
  <c r="Z18" i="8" s="1"/>
  <c r="AA50" i="5" l="1"/>
  <c r="AG50" i="5" s="1"/>
  <c r="AA44" i="5" l="1"/>
  <c r="AG44" i="5" s="1"/>
  <c r="AA34" i="5" l="1"/>
  <c r="AG34" i="5" s="1"/>
  <c r="AA43" i="5" l="1"/>
  <c r="AG43" i="5" s="1"/>
  <c r="AA49" i="5"/>
  <c r="AG49" i="5" s="1"/>
  <c r="T34" i="8" l="1"/>
  <c r="U34" i="8" s="1"/>
  <c r="BD35" i="5"/>
  <c r="BD23" i="5" l="1"/>
  <c r="T22" i="8"/>
  <c r="U22" i="8" s="1"/>
  <c r="T28" i="8"/>
  <c r="U28" i="8" s="1"/>
  <c r="BD29" i="5"/>
  <c r="T49" i="8" l="1"/>
  <c r="U49" i="8" s="1"/>
  <c r="BD50" i="5"/>
  <c r="T36" i="8"/>
  <c r="U36" i="8" s="1"/>
  <c r="BD37" i="5"/>
  <c r="BD52" i="5"/>
  <c r="T51" i="8"/>
  <c r="U51" i="8" s="1"/>
  <c r="BD30" i="5"/>
  <c r="T29" i="8"/>
  <c r="U29" i="8" s="1"/>
  <c r="BD45" i="5"/>
  <c r="T44" i="8"/>
  <c r="U44" i="8" s="1"/>
  <c r="BD53" i="5"/>
  <c r="T52" i="8"/>
  <c r="U52" i="8" s="1"/>
  <c r="T19" i="8" l="1"/>
  <c r="U19" i="8" s="1"/>
  <c r="BD20" i="5"/>
  <c r="T17" i="8" l="1"/>
  <c r="U17" i="8" s="1"/>
  <c r="BD18" i="5"/>
  <c r="P40" i="8" l="1"/>
  <c r="Q40" i="8" s="1"/>
  <c r="AR41" i="5"/>
  <c r="P47" i="8" l="1"/>
  <c r="Q47" i="8" s="1"/>
  <c r="AR48" i="5"/>
  <c r="AR42" i="5"/>
  <c r="P41" i="8"/>
  <c r="Q41" i="8" s="1"/>
  <c r="P48" i="8"/>
  <c r="Q48" i="8" s="1"/>
  <c r="AR49" i="5"/>
  <c r="AR45" i="5"/>
  <c r="P44" i="8"/>
  <c r="Q44" i="8" s="1"/>
  <c r="P46" i="8"/>
  <c r="Q46" i="8" s="1"/>
  <c r="AR47" i="5"/>
  <c r="AR46" i="5" l="1"/>
  <c r="P45" i="8"/>
  <c r="Q45" i="8" s="1"/>
  <c r="P49" i="8"/>
  <c r="Q49" i="8" s="1"/>
  <c r="AR50" i="5"/>
  <c r="P42" i="8"/>
  <c r="Q42" i="8" s="1"/>
  <c r="AR43" i="5"/>
  <c r="P39" i="8" l="1"/>
  <c r="AR40" i="5"/>
  <c r="Q39" i="8" l="1"/>
  <c r="G59" i="6" l="1"/>
  <c r="AB58" i="8"/>
  <c r="AC58" i="8" s="1"/>
  <c r="AF58" i="8"/>
  <c r="S59" i="6"/>
  <c r="AG58" i="8" l="1"/>
  <c r="AF14" i="8" l="1"/>
  <c r="S15" i="6"/>
  <c r="S74" i="6" s="1"/>
  <c r="Q74" i="6"/>
  <c r="AG14" i="8" l="1"/>
  <c r="AG72" i="8" s="1"/>
  <c r="AF72" i="8"/>
  <c r="BI22" i="7" l="1"/>
  <c r="T48" i="8" l="1"/>
  <c r="U48" i="8" s="1"/>
  <c r="BD49" i="5"/>
  <c r="BD48" i="5"/>
  <c r="T47" i="8"/>
  <c r="U47" i="8" s="1"/>
  <c r="BD47" i="5"/>
  <c r="T46" i="8"/>
  <c r="U46" i="8" s="1"/>
  <c r="BD46" i="5"/>
  <c r="T45" i="8"/>
  <c r="U45" i="8" s="1"/>
  <c r="BD44" i="5"/>
  <c r="T43" i="8"/>
  <c r="U43" i="8" s="1"/>
  <c r="BD43" i="5"/>
  <c r="T42" i="8"/>
  <c r="U42" i="8" s="1"/>
  <c r="BD42" i="5"/>
  <c r="T41" i="8"/>
  <c r="U41" i="8" s="1"/>
  <c r="BD41" i="5"/>
  <c r="T40" i="8"/>
  <c r="U40" i="8" s="1"/>
  <c r="BD40" i="5"/>
  <c r="T39" i="8"/>
  <c r="U39" i="8" s="1"/>
  <c r="T37" i="8"/>
  <c r="U37" i="8" s="1"/>
  <c r="BD38" i="5"/>
  <c r="BD36" i="5"/>
  <c r="T35" i="8"/>
  <c r="U35" i="8" s="1"/>
  <c r="BD28" i="5"/>
  <c r="T27" i="8"/>
  <c r="U27" i="8" s="1"/>
  <c r="T25" i="8"/>
  <c r="U25" i="8" s="1"/>
  <c r="BD26" i="5"/>
  <c r="T24" i="8" l="1"/>
  <c r="U24" i="8" s="1"/>
  <c r="BD25" i="5"/>
  <c r="T26" i="8" l="1"/>
  <c r="U26" i="8" s="1"/>
  <c r="BD27" i="5"/>
  <c r="BD21" i="5" l="1"/>
  <c r="T20" i="8"/>
  <c r="U20" i="8" l="1"/>
  <c r="P52" i="8" l="1"/>
  <c r="Q52" i="8" s="1"/>
  <c r="AR53" i="5"/>
  <c r="AV53" i="5" s="1"/>
  <c r="T59" i="8" l="1"/>
  <c r="BD60" i="5"/>
  <c r="U59" i="8" l="1"/>
  <c r="T50" i="8" l="1"/>
  <c r="U50" i="8" s="1"/>
  <c r="BD51" i="5"/>
  <c r="T33" i="8"/>
  <c r="BD34" i="5"/>
  <c r="U33" i="8" l="1"/>
  <c r="P21" i="8" l="1"/>
  <c r="Q21" i="8" s="1"/>
  <c r="AR22" i="5"/>
  <c r="AV22" i="5" l="1"/>
  <c r="AV74" i="5" s="1"/>
  <c r="P37" i="8"/>
  <c r="Q37" i="8" s="1"/>
  <c r="AR38" i="5"/>
  <c r="G14" i="7" l="1"/>
  <c r="AJ13" i="8"/>
  <c r="AK13" i="8" l="1"/>
  <c r="K14" i="7"/>
  <c r="P43" i="8" l="1"/>
  <c r="AR44" i="5"/>
  <c r="Q43" i="8" l="1"/>
  <c r="P79" i="5" l="1"/>
  <c r="S74" i="8"/>
  <c r="AI74" i="8"/>
  <c r="K74" i="8"/>
  <c r="C74" i="8"/>
  <c r="O74" i="8"/>
  <c r="AA74" i="8"/>
  <c r="D78" i="7" l="1"/>
  <c r="U79" i="3"/>
  <c r="L79" i="3"/>
  <c r="Q79" i="5"/>
  <c r="BA79" i="5"/>
  <c r="AO79" i="5"/>
  <c r="D78" i="6"/>
  <c r="I79" i="3"/>
  <c r="D78" i="4"/>
  <c r="O79" i="3"/>
  <c r="C79" i="3"/>
  <c r="AA79" i="3"/>
  <c r="Q81" i="5" l="1"/>
  <c r="U81" i="3"/>
  <c r="AO81" i="5"/>
  <c r="D80" i="6"/>
  <c r="D80" i="7"/>
  <c r="O81" i="3"/>
  <c r="I81" i="3"/>
  <c r="BA81" i="5"/>
  <c r="AA81" i="3"/>
  <c r="D80" i="4"/>
  <c r="C81" i="3"/>
  <c r="L81" i="3"/>
  <c r="F79" i="3" l="1"/>
  <c r="AG76" i="3"/>
  <c r="AG79" i="3" l="1"/>
  <c r="F81" i="3"/>
  <c r="AG81" i="3" l="1"/>
  <c r="W62" i="8" l="1"/>
  <c r="W52" i="8" l="1"/>
  <c r="X63" i="3" l="1"/>
  <c r="U63" i="3" l="1"/>
  <c r="R63" i="3" l="1"/>
  <c r="G74" i="8" l="1"/>
  <c r="AO74" i="8" s="1"/>
  <c r="G52" i="8" l="1"/>
  <c r="W13" i="8" l="1"/>
  <c r="W20" i="8"/>
  <c r="W26" i="8"/>
  <c r="W27" i="8"/>
  <c r="W24" i="8"/>
  <c r="W37" i="8"/>
  <c r="W36" i="8"/>
  <c r="W14" i="8"/>
  <c r="W19" i="8"/>
  <c r="W21" i="8"/>
  <c r="AI59" i="8" l="1"/>
  <c r="U59" i="3" l="1"/>
  <c r="X59" i="3"/>
  <c r="U64" i="3"/>
  <c r="U26" i="3" l="1"/>
  <c r="X22" i="3"/>
  <c r="AG64" i="3"/>
  <c r="X52" i="3"/>
  <c r="X53" i="3"/>
  <c r="U25" i="3"/>
  <c r="X23" i="3"/>
  <c r="U32" i="3"/>
  <c r="U62" i="3"/>
  <c r="X47" i="3"/>
  <c r="X37" i="3"/>
  <c r="U29" i="3"/>
  <c r="X16" i="3"/>
  <c r="X21" i="3"/>
  <c r="X49" i="3"/>
  <c r="U53" i="3"/>
  <c r="U61" i="3"/>
  <c r="X42" i="3"/>
  <c r="X24" i="3"/>
  <c r="U27" i="3"/>
  <c r="U30" i="3"/>
  <c r="X43" i="3"/>
  <c r="U54" i="3"/>
  <c r="X48" i="3"/>
  <c r="U56" i="3"/>
  <c r="X40" i="3"/>
  <c r="X19" i="3"/>
  <c r="X34" i="3"/>
  <c r="U18" i="3"/>
  <c r="U20" i="3"/>
  <c r="X45" i="3"/>
  <c r="X38" i="3"/>
  <c r="X41" i="3"/>
  <c r="X17" i="3"/>
  <c r="U35" i="3"/>
  <c r="U33" i="3"/>
  <c r="X44" i="3"/>
  <c r="U58" i="3"/>
  <c r="X51" i="3"/>
  <c r="X36" i="3"/>
  <c r="AG59" i="3"/>
  <c r="X64" i="3"/>
  <c r="X33" i="3" l="1"/>
  <c r="U28" i="3"/>
  <c r="X26" i="3"/>
  <c r="X61" i="3"/>
  <c r="X35" i="3"/>
  <c r="X46" i="3"/>
  <c r="X56" i="3"/>
  <c r="X15" i="3"/>
  <c r="AG30" i="3"/>
  <c r="AG62" i="3"/>
  <c r="X14" i="3"/>
  <c r="X25" i="3"/>
  <c r="X62" i="3"/>
  <c r="X55" i="3"/>
  <c r="X39" i="3"/>
  <c r="X27" i="3"/>
  <c r="X32" i="3"/>
  <c r="X50" i="3"/>
  <c r="X29" i="3"/>
  <c r="X54" i="3"/>
  <c r="X60" i="3"/>
  <c r="U65" i="3"/>
  <c r="X20" i="3"/>
  <c r="X30" i="3"/>
  <c r="X18" i="3"/>
  <c r="X65" i="3"/>
  <c r="X58" i="3"/>
  <c r="AG56" i="3"/>
  <c r="P74" i="6"/>
  <c r="X28" i="3" l="1"/>
  <c r="X74" i="3" l="1"/>
  <c r="G37" i="8" l="1"/>
  <c r="P81" i="5"/>
  <c r="K76" i="8"/>
  <c r="K78" i="8" l="1"/>
  <c r="AI52" i="8" l="1"/>
  <c r="AI26" i="8" l="1"/>
  <c r="G21" i="8" l="1"/>
  <c r="G20" i="8"/>
  <c r="G36" i="8"/>
  <c r="G24" i="8"/>
  <c r="G27" i="8"/>
  <c r="G26" i="8"/>
  <c r="G25" i="8"/>
  <c r="AI50" i="8" l="1"/>
  <c r="AI49" i="8"/>
  <c r="AI41" i="8"/>
  <c r="AI42" i="8"/>
  <c r="AI37" i="8"/>
  <c r="AI43" i="8"/>
  <c r="AI20" i="8"/>
  <c r="AI51" i="8"/>
  <c r="AI24" i="8"/>
  <c r="AI45" i="8"/>
  <c r="AI18" i="8"/>
  <c r="AI40" i="8"/>
  <c r="AI14" i="8"/>
  <c r="AI22" i="8" l="1"/>
  <c r="AI44" i="8"/>
  <c r="AI21" i="8"/>
  <c r="AI33" i="8"/>
  <c r="AI48" i="8"/>
  <c r="AI46" i="8"/>
  <c r="AI47" i="8"/>
  <c r="AA15" i="8" l="1"/>
  <c r="W15" i="8" l="1"/>
  <c r="C32" i="8" l="1"/>
  <c r="C48" i="8" l="1"/>
  <c r="C47" i="8"/>
  <c r="C42" i="8"/>
  <c r="C40" i="8"/>
  <c r="C49" i="8"/>
  <c r="C43" i="8"/>
  <c r="C44" i="8"/>
  <c r="C39" i="8"/>
  <c r="C41" i="8"/>
  <c r="C46" i="8"/>
  <c r="C45" i="8"/>
  <c r="C50" i="8" l="1"/>
  <c r="C35" i="8" l="1"/>
  <c r="C78" i="4" l="1"/>
  <c r="C31" i="8"/>
  <c r="C72" i="8" s="1"/>
  <c r="C80" i="4" l="1"/>
  <c r="C76" i="8"/>
  <c r="C78" i="8" l="1"/>
  <c r="C52" i="3" l="1"/>
  <c r="C34" i="3" l="1"/>
  <c r="O63" i="3" l="1"/>
  <c r="AG63" i="3" l="1"/>
  <c r="AA59" i="8" l="1"/>
  <c r="AA44" i="8" l="1"/>
  <c r="AA39" i="8"/>
  <c r="AA43" i="8"/>
  <c r="AA33" i="8"/>
  <c r="AA36" i="8"/>
  <c r="AA40" i="8"/>
  <c r="AA35" i="8" l="1"/>
  <c r="AA21" i="8"/>
  <c r="AA45" i="8"/>
  <c r="AA38" i="8"/>
  <c r="AA47" i="8" l="1"/>
  <c r="AA49" i="8"/>
  <c r="AA51" i="8"/>
  <c r="AA18" i="8"/>
  <c r="AA42" i="8"/>
  <c r="AI39" i="8" l="1"/>
  <c r="AI35" i="8" l="1"/>
  <c r="AA54" i="8" l="1"/>
  <c r="AA37" i="8" l="1"/>
  <c r="AA14" i="8" l="1"/>
  <c r="O19" i="3" l="1"/>
  <c r="O33" i="3"/>
  <c r="R65" i="3" l="1"/>
  <c r="W63" i="8" l="1"/>
  <c r="O65" i="3" l="1"/>
  <c r="AG65" i="3" l="1"/>
  <c r="W25" i="8" l="1"/>
  <c r="R53" i="3" l="1"/>
  <c r="R20" i="3"/>
  <c r="R28" i="3" l="1"/>
  <c r="R25" i="3"/>
  <c r="R38" i="3" l="1"/>
  <c r="R15" i="3"/>
  <c r="R22" i="3"/>
  <c r="R21" i="3"/>
  <c r="R37" i="3"/>
  <c r="R27" i="3"/>
  <c r="R26" i="3" l="1"/>
  <c r="F38" i="3" l="1"/>
  <c r="F26" i="3"/>
  <c r="F22" i="3"/>
  <c r="F21" i="3"/>
  <c r="F53" i="3"/>
  <c r="F37" i="3" l="1"/>
  <c r="F25" i="3"/>
  <c r="F27" i="3"/>
  <c r="AA22" i="8" l="1"/>
  <c r="AI19" i="8" l="1"/>
  <c r="C78" i="7"/>
  <c r="AI76" i="8" l="1"/>
  <c r="C80" i="7"/>
  <c r="AI72" i="8"/>
  <c r="AI78" i="8" l="1"/>
  <c r="AA61" i="3" l="1"/>
  <c r="AA19" i="3"/>
  <c r="AA50" i="3"/>
  <c r="AA41" i="3"/>
  <c r="AA55" i="3"/>
  <c r="AA27" i="3"/>
  <c r="AA28" i="3"/>
  <c r="AA58" i="3"/>
  <c r="AA54" i="3"/>
  <c r="AA17" i="3"/>
  <c r="AA53" i="3"/>
  <c r="AA51" i="3"/>
  <c r="AA40" i="3"/>
  <c r="AA36" i="3" l="1"/>
  <c r="AA23" i="3"/>
  <c r="AA60" i="3"/>
  <c r="AA34" i="3"/>
  <c r="AA45" i="3"/>
  <c r="AA22" i="3"/>
  <c r="AG54" i="3"/>
  <c r="AA49" i="3"/>
  <c r="AA52" i="3"/>
  <c r="AA47" i="3"/>
  <c r="AA20" i="3"/>
  <c r="AA46" i="3"/>
  <c r="AA42" i="3"/>
  <c r="AA38" i="3"/>
  <c r="AG58" i="3"/>
  <c r="AA44" i="3"/>
  <c r="AA21" i="3"/>
  <c r="AA15" i="3"/>
  <c r="AA25" i="3"/>
  <c r="AA48" i="3"/>
  <c r="AG61" i="3"/>
  <c r="AA43" i="3" l="1"/>
  <c r="AA14" i="3"/>
  <c r="AA74" i="3" l="1"/>
  <c r="I17" i="3"/>
  <c r="I35" i="3" l="1"/>
  <c r="I23" i="3"/>
  <c r="I18" i="3"/>
  <c r="I15" i="3"/>
  <c r="I60" i="3"/>
  <c r="I16" i="3"/>
  <c r="I37" i="3" l="1"/>
  <c r="I43" i="3"/>
  <c r="I28" i="3"/>
  <c r="I47" i="3"/>
  <c r="I40" i="3"/>
  <c r="I49" i="3"/>
  <c r="I14" i="3"/>
  <c r="I53" i="3" l="1"/>
  <c r="I50" i="3"/>
  <c r="I25" i="3"/>
  <c r="I48" i="3"/>
  <c r="I38" i="3"/>
  <c r="I36" i="3"/>
  <c r="I46" i="3"/>
  <c r="I21" i="3"/>
  <c r="I27" i="3"/>
  <c r="I51" i="3"/>
  <c r="I52" i="3"/>
  <c r="I20" i="3"/>
  <c r="I44" i="3"/>
  <c r="I41" i="3"/>
  <c r="I42" i="3"/>
  <c r="I34" i="3"/>
  <c r="I45" i="3"/>
  <c r="I22" i="3"/>
  <c r="I26" i="3"/>
  <c r="I74" i="3" l="1"/>
  <c r="O17" i="3" l="1"/>
  <c r="O22" i="3" l="1"/>
  <c r="O37" i="3"/>
  <c r="O15" i="3"/>
  <c r="O27" i="3"/>
  <c r="O38" i="3"/>
  <c r="O60" i="3"/>
  <c r="O20" i="3"/>
  <c r="O53" i="3"/>
  <c r="O23" i="3"/>
  <c r="O28" i="3"/>
  <c r="O26" i="3"/>
  <c r="O21" i="3"/>
  <c r="O25" i="3"/>
  <c r="AN79" i="5" l="1"/>
  <c r="AN81" i="5" l="1"/>
  <c r="O76" i="8"/>
  <c r="O78" i="8" l="1"/>
  <c r="L46" i="3" l="1"/>
  <c r="L15" i="3"/>
  <c r="L32" i="3"/>
  <c r="L27" i="3"/>
  <c r="L36" i="3"/>
  <c r="L35" i="3"/>
  <c r="L37" i="3"/>
  <c r="L50" i="3"/>
  <c r="L17" i="3"/>
  <c r="L45" i="3"/>
  <c r="L29" i="3"/>
  <c r="L38" i="3"/>
  <c r="L48" i="3"/>
  <c r="L16" i="3"/>
  <c r="L28" i="3"/>
  <c r="L26" i="3"/>
  <c r="L41" i="3"/>
  <c r="L42" i="3"/>
  <c r="L43" i="3"/>
  <c r="L49" i="3"/>
  <c r="L22" i="3"/>
  <c r="L53" i="3"/>
  <c r="L18" i="3"/>
  <c r="L33" i="3"/>
  <c r="L40" i="3"/>
  <c r="L34" i="3"/>
  <c r="L44" i="3"/>
  <c r="L47" i="3"/>
  <c r="L21" i="3"/>
  <c r="L23" i="3"/>
  <c r="L14" i="3"/>
  <c r="L20" i="3" l="1"/>
  <c r="L51" i="3"/>
  <c r="AG28" i="3"/>
  <c r="AG35" i="3"/>
  <c r="L25" i="3"/>
  <c r="L19" i="3"/>
  <c r="AG18" i="3"/>
  <c r="AG29" i="3"/>
  <c r="AG53" i="3"/>
  <c r="AG26" i="3"/>
  <c r="AG27" i="3"/>
  <c r="AG25" i="3" l="1"/>
  <c r="L74" i="3"/>
  <c r="U39" i="3" l="1"/>
  <c r="AG39" i="3" l="1"/>
  <c r="U23" i="3" l="1"/>
  <c r="U24" i="3" l="1"/>
  <c r="U34" i="3"/>
  <c r="U15" i="3"/>
  <c r="AG23" i="3"/>
  <c r="U55" i="3" l="1"/>
  <c r="U50" i="3"/>
  <c r="AG15" i="3"/>
  <c r="U42" i="3"/>
  <c r="U36" i="3"/>
  <c r="U22" i="3"/>
  <c r="U19" i="3"/>
  <c r="U14" i="3"/>
  <c r="U16" i="3"/>
  <c r="U21" i="3"/>
  <c r="U46" i="3"/>
  <c r="U40" i="3"/>
  <c r="AG24" i="3"/>
  <c r="U37" i="3" l="1"/>
  <c r="U45" i="3"/>
  <c r="AG22" i="3"/>
  <c r="U48" i="3"/>
  <c r="AG21" i="3"/>
  <c r="U51" i="3"/>
  <c r="U52" i="3"/>
  <c r="U44" i="3"/>
  <c r="U17" i="3"/>
  <c r="U49" i="3"/>
  <c r="U41" i="3"/>
  <c r="U38" i="3"/>
  <c r="U47" i="3"/>
  <c r="U43" i="3"/>
  <c r="AG19" i="3"/>
  <c r="AG55" i="3"/>
  <c r="AG38" i="3" l="1"/>
  <c r="AG37" i="3"/>
  <c r="AG17" i="3"/>
  <c r="U60" i="3" l="1"/>
  <c r="AG60" i="3" l="1"/>
  <c r="U74" i="3"/>
  <c r="R51" i="3" l="1"/>
  <c r="R49" i="3"/>
  <c r="W35" i="8"/>
  <c r="R52" i="3"/>
  <c r="W48" i="8"/>
  <c r="W47" i="8"/>
  <c r="R46" i="3"/>
  <c r="W40" i="8"/>
  <c r="R50" i="3"/>
  <c r="R40" i="3"/>
  <c r="R48" i="3"/>
  <c r="R44" i="3"/>
  <c r="W45" i="8"/>
  <c r="R43" i="3"/>
  <c r="W50" i="8"/>
  <c r="W44" i="8"/>
  <c r="R41" i="3"/>
  <c r="W49" i="8"/>
  <c r="R42" i="3"/>
  <c r="W43" i="8"/>
  <c r="W51" i="8"/>
  <c r="W39" i="8"/>
  <c r="R45" i="3"/>
  <c r="W42" i="8"/>
  <c r="W41" i="8"/>
  <c r="R36" i="3"/>
  <c r="R47" i="3" l="1"/>
  <c r="R34" i="3"/>
  <c r="W33" i="8"/>
  <c r="W46" i="8"/>
  <c r="W72" i="8" l="1"/>
  <c r="O43" i="3" l="1"/>
  <c r="R14" i="3"/>
  <c r="O45" i="3"/>
  <c r="O36" i="3"/>
  <c r="O40" i="3"/>
  <c r="O46" i="3"/>
  <c r="O52" i="3"/>
  <c r="O48" i="3"/>
  <c r="O41" i="3"/>
  <c r="O49" i="3"/>
  <c r="O42" i="3"/>
  <c r="O44" i="3"/>
  <c r="O50" i="3"/>
  <c r="O51" i="3"/>
  <c r="AG52" i="3" l="1"/>
  <c r="O47" i="3"/>
  <c r="O34" i="3"/>
  <c r="C33" i="3" l="1"/>
  <c r="C42" i="3"/>
  <c r="C44" i="3"/>
  <c r="C40" i="3" l="1"/>
  <c r="C50" i="3"/>
  <c r="C43" i="3"/>
  <c r="C45" i="3"/>
  <c r="C41" i="3"/>
  <c r="C49" i="3"/>
  <c r="C36" i="3"/>
  <c r="C46" i="3"/>
  <c r="C48" i="3"/>
  <c r="C51" i="3"/>
  <c r="AG33" i="3"/>
  <c r="AG51" i="3" l="1"/>
  <c r="C47" i="3"/>
  <c r="C32" i="3"/>
  <c r="C74" i="3" l="1"/>
  <c r="AG32" i="3"/>
  <c r="G19" i="8" l="1"/>
  <c r="F34" i="3"/>
  <c r="F50" i="3"/>
  <c r="F43" i="3"/>
  <c r="F46" i="3"/>
  <c r="F36" i="3"/>
  <c r="G39" i="8" l="1"/>
  <c r="G41" i="8"/>
  <c r="G49" i="8"/>
  <c r="G42" i="8"/>
  <c r="G44" i="8"/>
  <c r="AG46" i="3"/>
  <c r="AG34" i="3"/>
  <c r="G40" i="8"/>
  <c r="AG50" i="3"/>
  <c r="G43" i="8"/>
  <c r="F40" i="3"/>
  <c r="F44" i="3"/>
  <c r="F48" i="3"/>
  <c r="G35" i="8"/>
  <c r="AG36" i="3"/>
  <c r="G47" i="8"/>
  <c r="G45" i="8"/>
  <c r="G33" i="8"/>
  <c r="F42" i="3"/>
  <c r="AG43" i="3"/>
  <c r="G46" i="8"/>
  <c r="G48" i="8"/>
  <c r="F47" i="3"/>
  <c r="F49" i="3"/>
  <c r="C79" i="5" l="1"/>
  <c r="AG48" i="3"/>
  <c r="AG47" i="3"/>
  <c r="F41" i="3"/>
  <c r="AG49" i="3"/>
  <c r="AG44" i="3"/>
  <c r="G72" i="8"/>
  <c r="F45" i="3"/>
  <c r="AG42" i="3"/>
  <c r="AG40" i="3"/>
  <c r="AG45" i="3" l="1"/>
  <c r="AG41" i="3"/>
  <c r="F20" i="3"/>
  <c r="D79" i="5"/>
  <c r="C81" i="5"/>
  <c r="G76" i="8"/>
  <c r="F74" i="3" l="1"/>
  <c r="AG20" i="3"/>
  <c r="D81" i="5"/>
  <c r="G78" i="8"/>
  <c r="O14" i="3" l="1"/>
  <c r="AZ79" i="5" l="1"/>
  <c r="AG14" i="3"/>
  <c r="AZ81" i="5" l="1"/>
  <c r="S76" i="8"/>
  <c r="S78" i="8" l="1"/>
  <c r="AA13" i="8" l="1"/>
  <c r="AA72" i="8" l="1"/>
  <c r="C78" i="6" l="1"/>
  <c r="C80" i="6" l="1"/>
  <c r="AA76" i="8"/>
  <c r="AA78" i="8" l="1"/>
  <c r="AO76" i="8"/>
  <c r="AO78" i="8" l="1"/>
  <c r="R16" i="3" l="1"/>
  <c r="R74" i="3" l="1"/>
  <c r="O16" i="3" l="1"/>
  <c r="AG16" i="3" l="1"/>
  <c r="O74" i="3"/>
  <c r="AG74" i="3" l="1"/>
  <c r="X62" i="8" l="1"/>
  <c r="Y62" i="8" s="1"/>
  <c r="BR63" i="5"/>
  <c r="BT79" i="5" s="1"/>
  <c r="X52" i="8" l="1"/>
  <c r="Y52" i="8" s="1"/>
  <c r="BR53" i="5"/>
  <c r="S63" i="3" l="1"/>
  <c r="T63" i="3" s="1"/>
  <c r="BS63" i="5"/>
  <c r="AA36" i="5" l="1"/>
  <c r="AG36" i="5" s="1"/>
  <c r="AA21" i="5"/>
  <c r="AG21" i="5" s="1"/>
  <c r="AA22" i="5"/>
  <c r="AG22" i="5" s="1"/>
  <c r="AA26" i="5"/>
  <c r="AG26" i="5" s="1"/>
  <c r="AA53" i="5"/>
  <c r="AG53" i="5" s="1"/>
  <c r="AA47" i="5"/>
  <c r="AG47" i="5" s="1"/>
  <c r="AA20" i="5" l="1"/>
  <c r="AG20" i="5" l="1"/>
  <c r="X20" i="8" l="1"/>
  <c r="Y20" i="8" s="1"/>
  <c r="BR21" i="5"/>
  <c r="X37" i="8"/>
  <c r="Y37" i="8" s="1"/>
  <c r="BR38" i="5"/>
  <c r="X26" i="8"/>
  <c r="Y26" i="8" s="1"/>
  <c r="BR27" i="5"/>
  <c r="X27" i="8"/>
  <c r="Y27" i="8" s="1"/>
  <c r="BR28" i="5"/>
  <c r="X24" i="8"/>
  <c r="Y24" i="8" s="1"/>
  <c r="BR25" i="5"/>
  <c r="X13" i="8"/>
  <c r="BR14" i="5"/>
  <c r="X36" i="8"/>
  <c r="Y36" i="8" s="1"/>
  <c r="BR37" i="5"/>
  <c r="X14" i="8"/>
  <c r="Y14" i="8" s="1"/>
  <c r="BR15" i="5"/>
  <c r="X19" i="8"/>
  <c r="Y19" i="8" s="1"/>
  <c r="BR20" i="5"/>
  <c r="X21" i="8"/>
  <c r="Y21" i="8" s="1"/>
  <c r="BR22" i="5"/>
  <c r="Y13" i="8" l="1"/>
  <c r="X15" i="8" l="1"/>
  <c r="BR16" i="5"/>
  <c r="BT16" i="5" l="1"/>
  <c r="Y15" i="8"/>
  <c r="Z15" i="8" l="1"/>
  <c r="AB54" i="8" l="1"/>
  <c r="AC54" i="8" s="1"/>
  <c r="G55" i="6"/>
  <c r="S65" i="3" l="1"/>
  <c r="T65" i="3" s="1"/>
  <c r="BS65" i="5"/>
  <c r="X63" i="8" l="1"/>
  <c r="Y63" i="8" s="1"/>
  <c r="BR65" i="5"/>
  <c r="X25" i="8" l="1"/>
  <c r="BR26" i="5"/>
  <c r="Y25" i="8" l="1"/>
  <c r="S53" i="3" l="1"/>
  <c r="T53" i="3" s="1"/>
  <c r="BS53" i="5"/>
  <c r="S20" i="3"/>
  <c r="T20" i="3" s="1"/>
  <c r="BS20" i="5"/>
  <c r="S25" i="3" l="1"/>
  <c r="T25" i="3" s="1"/>
  <c r="BS25" i="5"/>
  <c r="S28" i="3"/>
  <c r="T28" i="3" s="1"/>
  <c r="BS28" i="5"/>
  <c r="S22" i="3" l="1"/>
  <c r="T22" i="3" s="1"/>
  <c r="BS22" i="5"/>
  <c r="S38" i="3"/>
  <c r="T38" i="3" s="1"/>
  <c r="BS38" i="5"/>
  <c r="S21" i="3"/>
  <c r="T21" i="3" s="1"/>
  <c r="BS21" i="5"/>
  <c r="S15" i="3"/>
  <c r="T15" i="3" s="1"/>
  <c r="BS15" i="5"/>
  <c r="S37" i="3"/>
  <c r="T37" i="3" s="1"/>
  <c r="BS37" i="5"/>
  <c r="S27" i="3"/>
  <c r="T27" i="3" s="1"/>
  <c r="BS27" i="5"/>
  <c r="S26" i="3" l="1"/>
  <c r="T26" i="3" s="1"/>
  <c r="BS26" i="5"/>
  <c r="AA41" i="5" l="1"/>
  <c r="AG41" i="5" s="1"/>
  <c r="AA42" i="5"/>
  <c r="AG42" i="5" s="1"/>
  <c r="AA52" i="5"/>
  <c r="AG52" i="5" s="1"/>
  <c r="AA46" i="5"/>
  <c r="AG46" i="5" s="1"/>
  <c r="AA45" i="5"/>
  <c r="AG45" i="5" s="1"/>
  <c r="AA48" i="5"/>
  <c r="AG48" i="5" s="1"/>
  <c r="AA51" i="5"/>
  <c r="AG51" i="5" s="1"/>
  <c r="X40" i="8" l="1"/>
  <c r="Y40" i="8" s="1"/>
  <c r="BR41" i="5"/>
  <c r="S50" i="3"/>
  <c r="T50" i="3" s="1"/>
  <c r="BS50" i="5"/>
  <c r="X35" i="8"/>
  <c r="Y35" i="8" s="1"/>
  <c r="BR36" i="5"/>
  <c r="X51" i="8"/>
  <c r="Y51" i="8" s="1"/>
  <c r="BR52" i="5"/>
  <c r="S40" i="3"/>
  <c r="T40" i="3" s="1"/>
  <c r="BS40" i="5"/>
  <c r="S52" i="3"/>
  <c r="T52" i="3" s="1"/>
  <c r="BS52" i="5"/>
  <c r="X48" i="8"/>
  <c r="Y48" i="8" s="1"/>
  <c r="BR49" i="5"/>
  <c r="X47" i="8"/>
  <c r="Y47" i="8" s="1"/>
  <c r="BR48" i="5"/>
  <c r="S46" i="3"/>
  <c r="T46" i="3" s="1"/>
  <c r="BS46" i="5"/>
  <c r="S51" i="3"/>
  <c r="T51" i="3" s="1"/>
  <c r="BS51" i="5"/>
  <c r="S48" i="3"/>
  <c r="T48" i="3" s="1"/>
  <c r="BS48" i="5"/>
  <c r="S44" i="3"/>
  <c r="T44" i="3" s="1"/>
  <c r="BS44" i="5"/>
  <c r="X45" i="8"/>
  <c r="Y45" i="8" s="1"/>
  <c r="BR46" i="5"/>
  <c r="S49" i="3"/>
  <c r="T49" i="3" s="1"/>
  <c r="BS49" i="5"/>
  <c r="X50" i="8"/>
  <c r="Y50" i="8" s="1"/>
  <c r="BR51" i="5"/>
  <c r="X44" i="8"/>
  <c r="Y44" i="8" s="1"/>
  <c r="BR45" i="5"/>
  <c r="S41" i="3"/>
  <c r="T41" i="3" s="1"/>
  <c r="BS41" i="5"/>
  <c r="X49" i="8"/>
  <c r="Y49" i="8" s="1"/>
  <c r="BR50" i="5"/>
  <c r="S42" i="3"/>
  <c r="T42" i="3" s="1"/>
  <c r="BS42" i="5"/>
  <c r="X43" i="8"/>
  <c r="Y43" i="8" s="1"/>
  <c r="BR44" i="5"/>
  <c r="S43" i="3"/>
  <c r="T43" i="3" s="1"/>
  <c r="BS43" i="5"/>
  <c r="X39" i="8"/>
  <c r="Y39" i="8" s="1"/>
  <c r="BR40" i="5"/>
  <c r="S45" i="3"/>
  <c r="T45" i="3" s="1"/>
  <c r="BS45" i="5"/>
  <c r="X42" i="8"/>
  <c r="Y42" i="8" s="1"/>
  <c r="BR43" i="5"/>
  <c r="X41" i="8"/>
  <c r="Y41" i="8" s="1"/>
  <c r="BR42" i="5"/>
  <c r="S36" i="3"/>
  <c r="T36" i="3" s="1"/>
  <c r="BS36" i="5"/>
  <c r="X46" i="8" l="1"/>
  <c r="Y46" i="8" s="1"/>
  <c r="BR47" i="5"/>
  <c r="S47" i="3"/>
  <c r="T47" i="3" s="1"/>
  <c r="BS47" i="5"/>
  <c r="X33" i="8"/>
  <c r="BR34" i="5"/>
  <c r="S34" i="3"/>
  <c r="T34" i="3" s="1"/>
  <c r="BS34" i="5"/>
  <c r="Y33" i="8" l="1"/>
  <c r="S14" i="3" l="1"/>
  <c r="BS14" i="5"/>
  <c r="T14" i="3" l="1"/>
  <c r="AA40" i="5" l="1"/>
  <c r="AG40" i="5" s="1"/>
  <c r="AA25" i="5" l="1"/>
  <c r="AG25" i="5" l="1"/>
  <c r="T57" i="6" l="1"/>
  <c r="H57" i="6"/>
  <c r="G33" i="4" l="1"/>
  <c r="D32" i="8"/>
  <c r="E32" i="8" s="1"/>
  <c r="G49" i="4" l="1"/>
  <c r="D48" i="8"/>
  <c r="E48" i="8" s="1"/>
  <c r="G48" i="4"/>
  <c r="D47" i="8"/>
  <c r="E47" i="8" s="1"/>
  <c r="D42" i="8"/>
  <c r="E42" i="8" s="1"/>
  <c r="G43" i="4"/>
  <c r="D44" i="8"/>
  <c r="E44" i="8" s="1"/>
  <c r="G45" i="4"/>
  <c r="D40" i="8"/>
  <c r="E40" i="8" s="1"/>
  <c r="G41" i="4"/>
  <c r="K41" i="4" s="1"/>
  <c r="D49" i="8"/>
  <c r="E49" i="8" s="1"/>
  <c r="G50" i="4"/>
  <c r="G44" i="4"/>
  <c r="D43" i="8"/>
  <c r="E43" i="8" s="1"/>
  <c r="G40" i="4"/>
  <c r="D39" i="8"/>
  <c r="E39" i="8" s="1"/>
  <c r="G42" i="4"/>
  <c r="D41" i="8"/>
  <c r="E41" i="8" s="1"/>
  <c r="D46" i="8"/>
  <c r="E46" i="8" s="1"/>
  <c r="G47" i="4"/>
  <c r="K47" i="4" s="1"/>
  <c r="G46" i="4"/>
  <c r="D45" i="8"/>
  <c r="E45" i="8" s="1"/>
  <c r="D50" i="8" l="1"/>
  <c r="E50" i="8" s="1"/>
  <c r="G51" i="4"/>
  <c r="D35" i="8" l="1"/>
  <c r="E35" i="8" s="1"/>
  <c r="G36" i="4"/>
  <c r="D31" i="8" l="1"/>
  <c r="G32" i="4"/>
  <c r="G74" i="4" s="1"/>
  <c r="K32" i="4" l="1"/>
  <c r="K74" i="4" s="1"/>
  <c r="D72" i="8"/>
  <c r="E31" i="8"/>
  <c r="E72" i="8" s="1"/>
  <c r="AB19" i="3" l="1"/>
  <c r="AC19" i="3" s="1"/>
  <c r="H19" i="7"/>
  <c r="L19" i="7" s="1"/>
  <c r="S19" i="3" l="1"/>
  <c r="BS19" i="5"/>
  <c r="BU19" i="5" l="1"/>
  <c r="T19" i="3"/>
  <c r="T21" i="8" l="1"/>
  <c r="BD22" i="5"/>
  <c r="U21" i="8" l="1"/>
  <c r="BQ16" i="5" l="1"/>
  <c r="S16" i="3" l="1"/>
  <c r="BS16" i="5"/>
  <c r="BU16" i="5" l="1"/>
  <c r="T16" i="3"/>
  <c r="BB16" i="5" l="1"/>
  <c r="BD16" i="5" l="1"/>
  <c r="T15" i="8"/>
  <c r="U15" i="8" l="1"/>
  <c r="BJ16" i="5"/>
  <c r="BJ74" i="5" s="1"/>
  <c r="AK43" i="3" l="1"/>
  <c r="AL43" i="3" s="1"/>
  <c r="AK22" i="3"/>
  <c r="AL22" i="3" s="1"/>
  <c r="AK23" i="3" l="1"/>
  <c r="AL23" i="3" s="1"/>
  <c r="AK24" i="3"/>
  <c r="AL24" i="3" s="1"/>
  <c r="AK15" i="3"/>
  <c r="AL15" i="3" s="1"/>
  <c r="AK16" i="3"/>
  <c r="AL16" i="3" s="1"/>
  <c r="AK53" i="3"/>
  <c r="AL53" i="3" s="1"/>
  <c r="AK21" i="3"/>
  <c r="AL21" i="3" s="1"/>
  <c r="AK34" i="3"/>
  <c r="AL34" i="3" s="1"/>
  <c r="AK26" i="3"/>
  <c r="AL26" i="3" s="1"/>
  <c r="AK28" i="3"/>
  <c r="AL28" i="3" s="1"/>
  <c r="AK17" i="3"/>
  <c r="AL17" i="3" s="1"/>
  <c r="AK52" i="3"/>
  <c r="AL52" i="3" s="1"/>
  <c r="AK27" i="3"/>
  <c r="AL27" i="3" s="1"/>
  <c r="AK20" i="3"/>
  <c r="AL20" i="3" s="1"/>
  <c r="AK25" i="3"/>
  <c r="AL25" i="3" s="1"/>
  <c r="AK47" i="3" l="1"/>
  <c r="AL47" i="3" s="1"/>
  <c r="AK36" i="3"/>
  <c r="AL36" i="3" s="1"/>
  <c r="AK14" i="3" l="1"/>
  <c r="AL14" i="3" l="1"/>
  <c r="AL74" i="3" s="1"/>
  <c r="AK74" i="3"/>
  <c r="BQ60" i="5" l="1"/>
  <c r="S60" i="3" l="1"/>
  <c r="BQ74" i="5"/>
  <c r="BS60" i="5"/>
  <c r="BU60" i="5" l="1"/>
  <c r="BU74" i="5" s="1"/>
  <c r="BS74" i="5"/>
  <c r="S74" i="3"/>
  <c r="T60" i="3"/>
  <c r="T74" i="3" s="1"/>
  <c r="F76" i="7" l="1"/>
  <c r="E76" i="7"/>
  <c r="F76" i="6"/>
  <c r="E76" i="6"/>
  <c r="BB76" i="5"/>
  <c r="AQ76" i="5"/>
  <c r="AP76" i="5"/>
  <c r="U76" i="5"/>
  <c r="T76" i="5"/>
  <c r="L74" i="8" l="1"/>
  <c r="X76" i="5"/>
  <c r="Y76" i="5"/>
  <c r="J76" i="3"/>
  <c r="U79" i="5"/>
  <c r="H76" i="7"/>
  <c r="AB76" i="3"/>
  <c r="F78" i="7"/>
  <c r="AR76" i="5"/>
  <c r="P74" i="8"/>
  <c r="V76" i="3"/>
  <c r="H76" i="6"/>
  <c r="F78" i="6"/>
  <c r="G76" i="6"/>
  <c r="AB74" i="8"/>
  <c r="M76" i="3"/>
  <c r="AS76" i="5"/>
  <c r="AQ79" i="5"/>
  <c r="AJ74" i="8"/>
  <c r="G76" i="7"/>
  <c r="T74" i="8"/>
  <c r="BD76" i="5"/>
  <c r="BE76" i="5"/>
  <c r="BC79" i="5"/>
  <c r="F76" i="4"/>
  <c r="E76" i="4"/>
  <c r="H76" i="4" l="1"/>
  <c r="D76" i="3"/>
  <c r="F78" i="4"/>
  <c r="AC74" i="8"/>
  <c r="AB76" i="8"/>
  <c r="Q74" i="8"/>
  <c r="P76" i="8"/>
  <c r="K76" i="3"/>
  <c r="J79" i="3"/>
  <c r="Q76" i="3"/>
  <c r="P79" i="3"/>
  <c r="AK74" i="8"/>
  <c r="AJ76" i="8"/>
  <c r="BE79" i="5"/>
  <c r="U81" i="5"/>
  <c r="Y81" i="5" s="1"/>
  <c r="Y79" i="5"/>
  <c r="AQ81" i="5"/>
  <c r="AS81" i="5" s="1"/>
  <c r="AS79" i="5"/>
  <c r="F80" i="6"/>
  <c r="H80" i="6" s="1"/>
  <c r="H78" i="6"/>
  <c r="F80" i="7"/>
  <c r="H80" i="7" s="1"/>
  <c r="H78" i="7"/>
  <c r="AC76" i="3"/>
  <c r="AB79" i="3"/>
  <c r="D74" i="8"/>
  <c r="G76" i="4"/>
  <c r="U74" i="8"/>
  <c r="T76" i="8"/>
  <c r="N76" i="3"/>
  <c r="M79" i="3"/>
  <c r="W76" i="3"/>
  <c r="V79" i="3"/>
  <c r="M74" i="8"/>
  <c r="L76" i="8"/>
  <c r="F76" i="5"/>
  <c r="Q79" i="3" l="1"/>
  <c r="AB78" i="8"/>
  <c r="AC78" i="8" s="1"/>
  <c r="AC76" i="8"/>
  <c r="W79" i="3"/>
  <c r="V81" i="3"/>
  <c r="W81" i="3" s="1"/>
  <c r="K79" i="3"/>
  <c r="J81" i="3"/>
  <c r="K81" i="3" s="1"/>
  <c r="H78" i="4"/>
  <c r="F80" i="4"/>
  <c r="H80" i="4" s="1"/>
  <c r="T78" i="8"/>
  <c r="U78" i="8" s="1"/>
  <c r="U76" i="8"/>
  <c r="G76" i="3"/>
  <c r="AN76" i="3" s="1"/>
  <c r="I76" i="5"/>
  <c r="F79" i="5"/>
  <c r="N79" i="3"/>
  <c r="M81" i="3"/>
  <c r="N81" i="3" s="1"/>
  <c r="E74" i="8"/>
  <c r="D76" i="8"/>
  <c r="E76" i="3"/>
  <c r="D79" i="3"/>
  <c r="L78" i="8"/>
  <c r="M78" i="8" s="1"/>
  <c r="M76" i="8"/>
  <c r="AB81" i="3"/>
  <c r="AC81" i="3" s="1"/>
  <c r="AC79" i="3"/>
  <c r="AJ78" i="8"/>
  <c r="AK78" i="8" s="1"/>
  <c r="AK76" i="8"/>
  <c r="P78" i="8"/>
  <c r="Q78" i="8" s="1"/>
  <c r="Q76" i="8"/>
  <c r="AH76" i="3" l="1"/>
  <c r="AI76" i="3" s="1"/>
  <c r="D81" i="3"/>
  <c r="E81" i="3" s="1"/>
  <c r="E79" i="3"/>
  <c r="AN79" i="3"/>
  <c r="AO76" i="3"/>
  <c r="F81" i="5"/>
  <c r="I81" i="5" s="1"/>
  <c r="I79" i="5"/>
  <c r="E76" i="8"/>
  <c r="D78" i="8"/>
  <c r="E78" i="8" s="1"/>
  <c r="H76" i="3"/>
  <c r="G79" i="3"/>
  <c r="G81" i="3" l="1"/>
  <c r="H81" i="3" s="1"/>
  <c r="H79" i="3"/>
  <c r="AO79" i="3"/>
  <c r="AH79" i="3"/>
  <c r="AI79" i="3" l="1"/>
  <c r="G66" i="5" l="1"/>
  <c r="G69" i="5"/>
  <c r="G68" i="5"/>
  <c r="G67" i="5"/>
  <c r="G71" i="5"/>
  <c r="G70" i="5"/>
  <c r="G73" i="5"/>
  <c r="F69" i="5" l="1"/>
  <c r="G69" i="3" s="1"/>
  <c r="F70" i="5"/>
  <c r="G70" i="3" s="1"/>
  <c r="F66" i="5"/>
  <c r="G66" i="3" s="1"/>
  <c r="F68" i="5"/>
  <c r="G68" i="3" s="1"/>
  <c r="F71" i="5"/>
  <c r="G71" i="3" s="1"/>
  <c r="F73" i="5"/>
  <c r="G73" i="3" s="1"/>
  <c r="F67" i="5"/>
  <c r="G67" i="3" s="1"/>
  <c r="H73" i="3" l="1"/>
  <c r="H66" i="3"/>
  <c r="H71" i="3"/>
  <c r="H70" i="3"/>
  <c r="H67" i="3"/>
  <c r="H68" i="3"/>
  <c r="H69" i="3"/>
  <c r="G21" i="5" l="1"/>
  <c r="G15" i="5"/>
  <c r="G17" i="5"/>
  <c r="G16" i="5"/>
  <c r="G24" i="5"/>
  <c r="G23" i="5"/>
  <c r="G19" i="5"/>
  <c r="G60" i="5"/>
  <c r="G32" i="5"/>
  <c r="G33" i="5"/>
  <c r="G18" i="5"/>
  <c r="G29" i="5"/>
  <c r="G30" i="5"/>
  <c r="G35" i="5"/>
  <c r="G54" i="5"/>
  <c r="G56" i="5"/>
  <c r="G55" i="5"/>
  <c r="G61" i="5"/>
  <c r="G65" i="5"/>
  <c r="G63" i="5"/>
  <c r="G39" i="5"/>
  <c r="G58" i="5"/>
  <c r="G59" i="5"/>
  <c r="G62" i="5"/>
  <c r="G64" i="5"/>
  <c r="G20" i="5"/>
  <c r="G36" i="5"/>
  <c r="G38" i="5"/>
  <c r="G22" i="5"/>
  <c r="G27" i="5"/>
  <c r="G28" i="5"/>
  <c r="G25" i="5"/>
  <c r="G26" i="5"/>
  <c r="G37" i="5"/>
  <c r="G53" i="5"/>
  <c r="G34" i="5"/>
  <c r="G45" i="5"/>
  <c r="G40" i="5"/>
  <c r="G44" i="5"/>
  <c r="G43" i="5"/>
  <c r="G41" i="5"/>
  <c r="G42" i="5"/>
  <c r="G46" i="5"/>
  <c r="G47" i="5"/>
  <c r="G48" i="5"/>
  <c r="G52" i="5"/>
  <c r="G49" i="5"/>
  <c r="G50" i="5"/>
  <c r="G51" i="5"/>
  <c r="G14" i="5"/>
  <c r="G72" i="5" l="1"/>
  <c r="G74" i="5" s="1"/>
  <c r="R73" i="6" l="1"/>
  <c r="R69" i="6"/>
  <c r="R71" i="6"/>
  <c r="R70" i="6"/>
  <c r="R67" i="6"/>
  <c r="R68" i="6"/>
  <c r="R66" i="6"/>
  <c r="Y68" i="3" l="1"/>
  <c r="Z68" i="3" s="1"/>
  <c r="T68" i="6"/>
  <c r="Y67" i="3"/>
  <c r="Z67" i="3" s="1"/>
  <c r="T67" i="6"/>
  <c r="Y70" i="3"/>
  <c r="Z70" i="3" s="1"/>
  <c r="T70" i="6"/>
  <c r="T69" i="6"/>
  <c r="Y69" i="3"/>
  <c r="Z69" i="3" s="1"/>
  <c r="T71" i="6"/>
  <c r="Y71" i="3"/>
  <c r="Z71" i="3" s="1"/>
  <c r="T66" i="6"/>
  <c r="Y66" i="3"/>
  <c r="Z66" i="3" s="1"/>
  <c r="Y73" i="3"/>
  <c r="Z73" i="3" s="1"/>
  <c r="T73" i="6"/>
  <c r="R63" i="6" l="1"/>
  <c r="Y63" i="3" l="1"/>
  <c r="Z63" i="3" s="1"/>
  <c r="T63" i="6"/>
  <c r="E76" i="5" l="1"/>
  <c r="H74" i="8" l="1"/>
  <c r="H76" i="5"/>
  <c r="E79" i="5"/>
  <c r="E81" i="5" l="1"/>
  <c r="H81" i="5" s="1"/>
  <c r="H79" i="5"/>
  <c r="I74" i="8"/>
  <c r="H76" i="8"/>
  <c r="AP74" i="8"/>
  <c r="AQ74" i="8" l="1"/>
  <c r="AP76" i="8"/>
  <c r="H78" i="8"/>
  <c r="I78" i="8" s="1"/>
  <c r="I76" i="8"/>
  <c r="AP78" i="8" l="1"/>
  <c r="AQ78" i="8" s="1"/>
  <c r="AQ76" i="8"/>
  <c r="F50" i="5" l="1"/>
  <c r="F51" i="5"/>
  <c r="E17" i="5" l="1"/>
  <c r="E32" i="5"/>
  <c r="E50" i="5"/>
  <c r="E54" i="5"/>
  <c r="E19" i="5"/>
  <c r="G51" i="3"/>
  <c r="H51" i="3" s="1"/>
  <c r="I51" i="5"/>
  <c r="E33" i="5"/>
  <c r="E16" i="5"/>
  <c r="E39" i="5"/>
  <c r="E55" i="5"/>
  <c r="E51" i="5"/>
  <c r="G50" i="3"/>
  <c r="H50" i="3" s="1"/>
  <c r="I50" i="5"/>
  <c r="E23" i="5"/>
  <c r="E56" i="5"/>
  <c r="E53" i="5" l="1"/>
  <c r="E29" i="5"/>
  <c r="H55" i="8"/>
  <c r="I55" i="8" s="1"/>
  <c r="H56" i="5"/>
  <c r="L56" i="5" s="1"/>
  <c r="H50" i="8"/>
  <c r="I50" i="8" s="1"/>
  <c r="H51" i="5"/>
  <c r="L51" i="5" s="1"/>
  <c r="H39" i="5"/>
  <c r="L39" i="5" s="1"/>
  <c r="H38" i="8"/>
  <c r="I38" i="8" s="1"/>
  <c r="H50" i="5"/>
  <c r="L50" i="5" s="1"/>
  <c r="H49" i="8"/>
  <c r="I49" i="8" s="1"/>
  <c r="E35" i="5"/>
  <c r="E30" i="5"/>
  <c r="E15" i="5"/>
  <c r="H23" i="5"/>
  <c r="L23" i="5" s="1"/>
  <c r="H22" i="8"/>
  <c r="I22" i="8" s="1"/>
  <c r="H54" i="8"/>
  <c r="I54" i="8" s="1"/>
  <c r="H55" i="5"/>
  <c r="L55" i="5" s="1"/>
  <c r="H16" i="5"/>
  <c r="L16" i="5" s="1"/>
  <c r="H15" i="8"/>
  <c r="I15" i="8" s="1"/>
  <c r="H18" i="8"/>
  <c r="I18" i="8" s="1"/>
  <c r="H19" i="5"/>
  <c r="L19" i="5" s="1"/>
  <c r="H31" i="8"/>
  <c r="I31" i="8" s="1"/>
  <c r="H32" i="5"/>
  <c r="L32" i="5" s="1"/>
  <c r="E26" i="5"/>
  <c r="E61" i="5"/>
  <c r="E60" i="5"/>
  <c r="H33" i="5"/>
  <c r="L33" i="5" s="1"/>
  <c r="H32" i="8"/>
  <c r="I32" i="8" s="1"/>
  <c r="H53" i="8"/>
  <c r="I53" i="8" s="1"/>
  <c r="H54" i="5"/>
  <c r="L54" i="5" s="1"/>
  <c r="H17" i="5"/>
  <c r="L17" i="5" s="1"/>
  <c r="H16" i="8"/>
  <c r="I16" i="8" s="1"/>
  <c r="E24" i="5"/>
  <c r="E18" i="5"/>
  <c r="H23" i="8" l="1"/>
  <c r="I23" i="8" s="1"/>
  <c r="H24" i="5"/>
  <c r="L24" i="5" s="1"/>
  <c r="H26" i="5"/>
  <c r="L26" i="5" s="1"/>
  <c r="H25" i="8"/>
  <c r="I25" i="8" s="1"/>
  <c r="H14" i="8"/>
  <c r="I14" i="8" s="1"/>
  <c r="H15" i="5"/>
  <c r="E28" i="5"/>
  <c r="H59" i="8"/>
  <c r="I59" i="8" s="1"/>
  <c r="H60" i="5"/>
  <c r="L60" i="5" s="1"/>
  <c r="H29" i="8"/>
  <c r="I29" i="8" s="1"/>
  <c r="H30" i="5"/>
  <c r="L30" i="5" s="1"/>
  <c r="H28" i="8"/>
  <c r="I28" i="8" s="1"/>
  <c r="H29" i="5"/>
  <c r="L29" i="5" s="1"/>
  <c r="E27" i="5"/>
  <c r="E22" i="5"/>
  <c r="H18" i="5"/>
  <c r="L18" i="5" s="1"/>
  <c r="H17" i="8"/>
  <c r="I17" i="8" s="1"/>
  <c r="H60" i="8"/>
  <c r="I60" i="8" s="1"/>
  <c r="H61" i="5"/>
  <c r="L61" i="5" s="1"/>
  <c r="H34" i="8"/>
  <c r="I34" i="8" s="1"/>
  <c r="H35" i="5"/>
  <c r="L35" i="5" s="1"/>
  <c r="H53" i="5"/>
  <c r="L53" i="5" s="1"/>
  <c r="H52" i="8"/>
  <c r="I52" i="8" s="1"/>
  <c r="E37" i="5"/>
  <c r="E25" i="5"/>
  <c r="H24" i="8" l="1"/>
  <c r="I24" i="8" s="1"/>
  <c r="H25" i="5"/>
  <c r="L25" i="5" s="1"/>
  <c r="H21" i="8"/>
  <c r="I21" i="8" s="1"/>
  <c r="H22" i="5"/>
  <c r="L22" i="5" s="1"/>
  <c r="H37" i="5"/>
  <c r="L37" i="5" s="1"/>
  <c r="H36" i="8"/>
  <c r="I36" i="8" s="1"/>
  <c r="H26" i="8"/>
  <c r="I26" i="8" s="1"/>
  <c r="H27" i="5"/>
  <c r="L27" i="5" s="1"/>
  <c r="H27" i="8"/>
  <c r="I27" i="8" s="1"/>
  <c r="H28" i="5"/>
  <c r="L28" i="5" s="1"/>
  <c r="BP60" i="5" l="1"/>
  <c r="BP74" i="5" l="1"/>
  <c r="X59" i="8"/>
  <c r="BR60" i="5"/>
  <c r="BT60" i="5" l="1"/>
  <c r="BR74" i="5"/>
  <c r="X72" i="8"/>
  <c r="Y59" i="8"/>
  <c r="Y72" i="8" s="1"/>
  <c r="Z59" i="8" l="1"/>
  <c r="Z72" i="8" s="1"/>
  <c r="BT74" i="5"/>
  <c r="E54" i="7" l="1"/>
  <c r="E59" i="7" l="1"/>
  <c r="E24" i="7"/>
  <c r="E18" i="7"/>
  <c r="E30" i="7"/>
  <c r="E29" i="7"/>
  <c r="E32" i="7"/>
  <c r="E33" i="7"/>
  <c r="E35" i="7"/>
  <c r="E37" i="7"/>
  <c r="E39" i="7"/>
  <c r="G54" i="7"/>
  <c r="K54" i="7" s="1"/>
  <c r="AJ53" i="8"/>
  <c r="AK53" i="8" s="1"/>
  <c r="AJ36" i="8" l="1"/>
  <c r="AK36" i="8" s="1"/>
  <c r="G37" i="7"/>
  <c r="K37" i="7" s="1"/>
  <c r="G32" i="7"/>
  <c r="K32" i="7" s="1"/>
  <c r="AJ31" i="8"/>
  <c r="AK31" i="8" s="1"/>
  <c r="AJ17" i="8"/>
  <c r="AK17" i="8" s="1"/>
  <c r="G18" i="7"/>
  <c r="K18" i="7" s="1"/>
  <c r="AJ34" i="8"/>
  <c r="AK34" i="8" s="1"/>
  <c r="G35" i="7"/>
  <c r="K35" i="7" s="1"/>
  <c r="AJ28" i="8"/>
  <c r="AK28" i="8" s="1"/>
  <c r="G29" i="7"/>
  <c r="K29" i="7" s="1"/>
  <c r="AJ23" i="8"/>
  <c r="AK23" i="8" s="1"/>
  <c r="G24" i="7"/>
  <c r="K24" i="7" s="1"/>
  <c r="G39" i="7"/>
  <c r="K39" i="7" s="1"/>
  <c r="AJ38" i="8"/>
  <c r="AK38" i="8" s="1"/>
  <c r="G33" i="7"/>
  <c r="K33" i="7" s="1"/>
  <c r="AJ32" i="8"/>
  <c r="AK32" i="8" s="1"/>
  <c r="AJ29" i="8"/>
  <c r="AK29" i="8" s="1"/>
  <c r="G30" i="7"/>
  <c r="K30" i="7" s="1"/>
  <c r="G59" i="7"/>
  <c r="K59" i="7" s="1"/>
  <c r="AJ58" i="8"/>
  <c r="AK58" i="8" s="1"/>
  <c r="E60" i="7" l="1"/>
  <c r="AJ59" i="8" l="1"/>
  <c r="AK59" i="8" s="1"/>
  <c r="G60" i="7"/>
  <c r="K60" i="7" s="1"/>
  <c r="F64" i="5" l="1"/>
  <c r="G64" i="3" s="1"/>
  <c r="H64" i="3" l="1"/>
  <c r="R72" i="6" l="1"/>
  <c r="Y72" i="3" l="1"/>
  <c r="Z72" i="3" s="1"/>
  <c r="T72" i="6"/>
  <c r="R59" i="6" l="1"/>
  <c r="Y59" i="3" l="1"/>
  <c r="Z59" i="3" s="1"/>
  <c r="T59" i="6"/>
  <c r="R15" i="6"/>
  <c r="R40" i="6"/>
  <c r="R36" i="6"/>
  <c r="R34" i="6"/>
  <c r="R48" i="6"/>
  <c r="R42" i="6"/>
  <c r="R47" i="6"/>
  <c r="R51" i="6"/>
  <c r="R50" i="6"/>
  <c r="R44" i="6"/>
  <c r="R45" i="6"/>
  <c r="R43" i="6"/>
  <c r="R52" i="6"/>
  <c r="R22" i="6"/>
  <c r="R17" i="6"/>
  <c r="R21" i="6"/>
  <c r="R23" i="6"/>
  <c r="R37" i="6"/>
  <c r="R41" i="6"/>
  <c r="R19" i="6"/>
  <c r="R24" i="6"/>
  <c r="R16" i="6"/>
  <c r="R38" i="6"/>
  <c r="R53" i="6"/>
  <c r="Y37" i="3" l="1"/>
  <c r="Z37" i="3" s="1"/>
  <c r="T37" i="6"/>
  <c r="Y52" i="3"/>
  <c r="Z52" i="3" s="1"/>
  <c r="T52" i="6"/>
  <c r="T47" i="6"/>
  <c r="Y47" i="3"/>
  <c r="Z47" i="3" s="1"/>
  <c r="Y15" i="3"/>
  <c r="Z15" i="3" s="1"/>
  <c r="T15" i="6"/>
  <c r="Y38" i="3"/>
  <c r="Z38" i="3" s="1"/>
  <c r="T38" i="6"/>
  <c r="T23" i="6"/>
  <c r="Y23" i="3"/>
  <c r="Z23" i="3" s="1"/>
  <c r="Y43" i="3"/>
  <c r="Z43" i="3" s="1"/>
  <c r="T43" i="6"/>
  <c r="E55" i="7"/>
  <c r="Y42" i="3"/>
  <c r="Z42" i="3" s="1"/>
  <c r="T42" i="6"/>
  <c r="T16" i="6"/>
  <c r="Y16" i="3"/>
  <c r="Z16" i="3" s="1"/>
  <c r="T21" i="6"/>
  <c r="Y21" i="3"/>
  <c r="Z21" i="3" s="1"/>
  <c r="Y45" i="3"/>
  <c r="Z45" i="3" s="1"/>
  <c r="T45" i="6"/>
  <c r="T48" i="6"/>
  <c r="Y48" i="3"/>
  <c r="Z48" i="3" s="1"/>
  <c r="Y24" i="3"/>
  <c r="Z24" i="3" s="1"/>
  <c r="T24" i="6"/>
  <c r="T17" i="6"/>
  <c r="Y17" i="3"/>
  <c r="Z17" i="3" s="1"/>
  <c r="T44" i="6"/>
  <c r="Y44" i="3"/>
  <c r="Z44" i="3" s="1"/>
  <c r="Y34" i="3"/>
  <c r="Z34" i="3" s="1"/>
  <c r="T34" i="6"/>
  <c r="T53" i="6"/>
  <c r="Y53" i="3"/>
  <c r="Z53" i="3" s="1"/>
  <c r="Y19" i="3"/>
  <c r="Z19" i="3" s="1"/>
  <c r="T19" i="6"/>
  <c r="Y22" i="3"/>
  <c r="Z22" i="3" s="1"/>
  <c r="T22" i="6"/>
  <c r="Y50" i="3"/>
  <c r="Z50" i="3" s="1"/>
  <c r="T50" i="6"/>
  <c r="Y36" i="3"/>
  <c r="Z36" i="3" s="1"/>
  <c r="T36" i="6"/>
  <c r="Y41" i="3"/>
  <c r="Z41" i="3" s="1"/>
  <c r="T41" i="6"/>
  <c r="Y51" i="3"/>
  <c r="Z51" i="3" s="1"/>
  <c r="T51" i="6"/>
  <c r="T40" i="6"/>
  <c r="Y40" i="3"/>
  <c r="Z40" i="3" s="1"/>
  <c r="R58" i="6"/>
  <c r="R60" i="6"/>
  <c r="R64" i="6"/>
  <c r="Y64" i="3" s="1"/>
  <c r="Z64" i="3" s="1"/>
  <c r="R55" i="6"/>
  <c r="R56" i="6"/>
  <c r="R61" i="6"/>
  <c r="R65" i="6"/>
  <c r="R54" i="6"/>
  <c r="R49" i="6"/>
  <c r="R62" i="6"/>
  <c r="R26" i="6"/>
  <c r="R18" i="6"/>
  <c r="R32" i="6"/>
  <c r="R25" i="6"/>
  <c r="R35" i="6"/>
  <c r="R30" i="6"/>
  <c r="R29" i="6"/>
  <c r="R27" i="6"/>
  <c r="R39" i="6"/>
  <c r="R33" i="6"/>
  <c r="R20" i="6"/>
  <c r="T27" i="6" l="1"/>
  <c r="Y27" i="3"/>
  <c r="Z27" i="3" s="1"/>
  <c r="R46" i="6"/>
  <c r="T56" i="6"/>
  <c r="Y56" i="3"/>
  <c r="Z56" i="3" s="1"/>
  <c r="T18" i="6"/>
  <c r="Y18" i="3"/>
  <c r="Z18" i="3" s="1"/>
  <c r="T62" i="6"/>
  <c r="Y62" i="3"/>
  <c r="Z62" i="3" s="1"/>
  <c r="T55" i="6"/>
  <c r="Y55" i="3"/>
  <c r="Z55" i="3" s="1"/>
  <c r="T30" i="6"/>
  <c r="Y30" i="3"/>
  <c r="Z30" i="3" s="1"/>
  <c r="T26" i="6"/>
  <c r="Y26" i="3"/>
  <c r="Z26" i="3" s="1"/>
  <c r="Y49" i="3"/>
  <c r="Z49" i="3" s="1"/>
  <c r="T49" i="6"/>
  <c r="G55" i="7"/>
  <c r="K55" i="7" s="1"/>
  <c r="AJ54" i="8"/>
  <c r="AK54" i="8" s="1"/>
  <c r="Y20" i="3"/>
  <c r="Z20" i="3" s="1"/>
  <c r="T20" i="6"/>
  <c r="T35" i="6"/>
  <c r="Y35" i="3"/>
  <c r="Z35" i="3" s="1"/>
  <c r="Y54" i="3"/>
  <c r="Z54" i="3" s="1"/>
  <c r="T54" i="6"/>
  <c r="T60" i="6"/>
  <c r="Y60" i="3"/>
  <c r="Z60" i="3" s="1"/>
  <c r="T33" i="6"/>
  <c r="Y33" i="3"/>
  <c r="Z33" i="3" s="1"/>
  <c r="T25" i="6"/>
  <c r="Y25" i="3"/>
  <c r="Z25" i="3" s="1"/>
  <c r="T65" i="6"/>
  <c r="Y65" i="3"/>
  <c r="Z65" i="3" s="1"/>
  <c r="Y58" i="3"/>
  <c r="Z58" i="3" s="1"/>
  <c r="T58" i="6"/>
  <c r="Y29" i="3"/>
  <c r="Z29" i="3" s="1"/>
  <c r="T29" i="6"/>
  <c r="Y39" i="3"/>
  <c r="Z39" i="3" s="1"/>
  <c r="T39" i="6"/>
  <c r="Y32" i="3"/>
  <c r="Z32" i="3" s="1"/>
  <c r="T32" i="6"/>
  <c r="Y61" i="3"/>
  <c r="Z61" i="3" s="1"/>
  <c r="T61" i="6"/>
  <c r="T46" i="6" l="1"/>
  <c r="Y46" i="3"/>
  <c r="Z46" i="3" s="1"/>
  <c r="R28" i="6"/>
  <c r="Y28" i="3" l="1"/>
  <c r="Z28" i="3" s="1"/>
  <c r="T28" i="6"/>
  <c r="E28" i="7" l="1"/>
  <c r="G28" i="7" l="1"/>
  <c r="K28" i="7" s="1"/>
  <c r="AJ27" i="8"/>
  <c r="AK27" i="8" s="1"/>
  <c r="E27" i="7"/>
  <c r="AJ26" i="8" l="1"/>
  <c r="AK26" i="8" s="1"/>
  <c r="G27" i="7"/>
  <c r="K27" i="7" s="1"/>
  <c r="E56" i="7" l="1"/>
  <c r="AJ55" i="8" l="1"/>
  <c r="AK55" i="8" s="1"/>
  <c r="G56" i="7"/>
  <c r="K56" i="7" s="1"/>
  <c r="E46" i="7" l="1"/>
  <c r="E41" i="7"/>
  <c r="E15" i="7"/>
  <c r="E50" i="7"/>
  <c r="E51" i="7"/>
  <c r="E42" i="7"/>
  <c r="E25" i="7"/>
  <c r="E49" i="7"/>
  <c r="E19" i="7"/>
  <c r="E26" i="7"/>
  <c r="E43" i="7"/>
  <c r="E38" i="7"/>
  <c r="E44" i="7"/>
  <c r="E21" i="7"/>
  <c r="E45" i="7" l="1"/>
  <c r="E48" i="7"/>
  <c r="AJ37" i="8"/>
  <c r="AK37" i="8" s="1"/>
  <c r="G38" i="7"/>
  <c r="K38" i="7" s="1"/>
  <c r="G19" i="7"/>
  <c r="K19" i="7" s="1"/>
  <c r="AJ18" i="8"/>
  <c r="AK18" i="8" s="1"/>
  <c r="AJ41" i="8"/>
  <c r="AK41" i="8" s="1"/>
  <c r="G42" i="7"/>
  <c r="K42" i="7" s="1"/>
  <c r="AJ14" i="8"/>
  <c r="G15" i="7"/>
  <c r="E47" i="7"/>
  <c r="E34" i="7"/>
  <c r="G21" i="7"/>
  <c r="K21" i="7" s="1"/>
  <c r="AJ20" i="8"/>
  <c r="AK20" i="8" s="1"/>
  <c r="AJ42" i="8"/>
  <c r="AK42" i="8" s="1"/>
  <c r="G43" i="7"/>
  <c r="K43" i="7" s="1"/>
  <c r="AJ48" i="8"/>
  <c r="AK48" i="8" s="1"/>
  <c r="G49" i="7"/>
  <c r="K49" i="7" s="1"/>
  <c r="AJ50" i="8"/>
  <c r="AK50" i="8" s="1"/>
  <c r="G51" i="7"/>
  <c r="K51" i="7" s="1"/>
  <c r="AJ40" i="8"/>
  <c r="AK40" i="8" s="1"/>
  <c r="G41" i="7"/>
  <c r="K41" i="7" s="1"/>
  <c r="E52" i="7"/>
  <c r="E23" i="7"/>
  <c r="AJ43" i="8"/>
  <c r="AK43" i="8" s="1"/>
  <c r="G44" i="7"/>
  <c r="K44" i="7" s="1"/>
  <c r="G26" i="7"/>
  <c r="K26" i="7" s="1"/>
  <c r="AJ25" i="8"/>
  <c r="AK25" i="8" s="1"/>
  <c r="G25" i="7"/>
  <c r="K25" i="7" s="1"/>
  <c r="AJ24" i="8"/>
  <c r="AK24" i="8" s="1"/>
  <c r="AJ49" i="8"/>
  <c r="AK49" i="8" s="1"/>
  <c r="G50" i="7"/>
  <c r="K50" i="7" s="1"/>
  <c r="AJ45" i="8"/>
  <c r="AK45" i="8" s="1"/>
  <c r="G46" i="7"/>
  <c r="K46" i="7" s="1"/>
  <c r="E22" i="7"/>
  <c r="K15" i="7" l="1"/>
  <c r="G47" i="7"/>
  <c r="K47" i="7" s="1"/>
  <c r="AJ46" i="8"/>
  <c r="AK46" i="8" s="1"/>
  <c r="AK14" i="8"/>
  <c r="AJ47" i="8"/>
  <c r="AK47" i="8" s="1"/>
  <c r="G48" i="7"/>
  <c r="K48" i="7" s="1"/>
  <c r="AJ22" i="8"/>
  <c r="AK22" i="8" s="1"/>
  <c r="G23" i="7"/>
  <c r="K23" i="7" s="1"/>
  <c r="AJ44" i="8"/>
  <c r="AK44" i="8" s="1"/>
  <c r="G45" i="7"/>
  <c r="K45" i="7" s="1"/>
  <c r="AJ21" i="8"/>
  <c r="AK21" i="8" s="1"/>
  <c r="G22" i="7"/>
  <c r="K22" i="7" s="1"/>
  <c r="AJ51" i="8"/>
  <c r="AK51" i="8" s="1"/>
  <c r="G52" i="7"/>
  <c r="K52" i="7" s="1"/>
  <c r="AJ33" i="8"/>
  <c r="AK33" i="8" s="1"/>
  <c r="G34" i="7"/>
  <c r="K34" i="7" s="1"/>
  <c r="E77" i="4" l="1"/>
  <c r="G77" i="4" l="1"/>
  <c r="E78" i="4"/>
  <c r="E80" i="4" l="1"/>
  <c r="G80" i="4" s="1"/>
  <c r="G78" i="4"/>
  <c r="F51" i="4" l="1"/>
  <c r="F34" i="4" l="1"/>
  <c r="D51" i="3"/>
  <c r="H51" i="4"/>
  <c r="E51" i="3" l="1"/>
  <c r="D34" i="3"/>
  <c r="H34" i="4"/>
  <c r="E34" i="3" l="1"/>
  <c r="E17" i="7" l="1"/>
  <c r="AJ16" i="8" l="1"/>
  <c r="AK16" i="8" s="1"/>
  <c r="G17" i="7"/>
  <c r="K17" i="7" s="1"/>
  <c r="E42" i="6" l="1"/>
  <c r="E52" i="6"/>
  <c r="AB51" i="8" l="1"/>
  <c r="AC51" i="8" s="1"/>
  <c r="G52" i="6"/>
  <c r="E47" i="6"/>
  <c r="G42" i="6"/>
  <c r="AB41" i="8"/>
  <c r="AC41" i="8" s="1"/>
  <c r="G47" i="6" l="1"/>
  <c r="AB46" i="8"/>
  <c r="AC46" i="8" s="1"/>
  <c r="E50" i="6" l="1"/>
  <c r="AB49" i="8" l="1"/>
  <c r="AC49" i="8" s="1"/>
  <c r="G50" i="6"/>
  <c r="E40" i="7" l="1"/>
  <c r="AJ39" i="8" l="1"/>
  <c r="AK39" i="8" s="1"/>
  <c r="G40" i="7"/>
  <c r="K40" i="7" s="1"/>
  <c r="E36" i="7"/>
  <c r="AJ35" i="8" l="1"/>
  <c r="AK35" i="8" s="1"/>
  <c r="G36" i="7"/>
  <c r="K36" i="7" s="1"/>
  <c r="E58" i="7" l="1"/>
  <c r="G58" i="7" l="1"/>
  <c r="K58" i="7" s="1"/>
  <c r="AJ57" i="8"/>
  <c r="AK57" i="8" s="1"/>
  <c r="F59" i="5" l="1"/>
  <c r="F58" i="5" l="1"/>
  <c r="G59" i="3"/>
  <c r="I59" i="5"/>
  <c r="F62" i="5"/>
  <c r="G62" i="3" l="1"/>
  <c r="I62" i="5"/>
  <c r="H59" i="3"/>
  <c r="G58" i="3"/>
  <c r="I58" i="5"/>
  <c r="F72" i="5"/>
  <c r="G72" i="3" s="1"/>
  <c r="H72" i="3" l="1"/>
  <c r="H58" i="3"/>
  <c r="H62" i="3"/>
  <c r="F28" i="5" l="1"/>
  <c r="I28" i="5" l="1"/>
  <c r="G28" i="3"/>
  <c r="H28" i="3" l="1"/>
  <c r="F27" i="5"/>
  <c r="G27" i="3" l="1"/>
  <c r="I27" i="5"/>
  <c r="H27" i="3" l="1"/>
  <c r="E20" i="7" l="1"/>
  <c r="AJ19" i="8" l="1"/>
  <c r="AK19" i="8" s="1"/>
  <c r="G20" i="7"/>
  <c r="K20" i="7" s="1"/>
  <c r="E43" i="5" l="1"/>
  <c r="E44" i="5"/>
  <c r="E45" i="5"/>
  <c r="E40" i="5"/>
  <c r="E47" i="5"/>
  <c r="E34" i="5"/>
  <c r="E49" i="5"/>
  <c r="E48" i="5"/>
  <c r="E46" i="5"/>
  <c r="E41" i="5"/>
  <c r="E52" i="5"/>
  <c r="E42" i="5"/>
  <c r="H42" i="5" l="1"/>
  <c r="L42" i="5" s="1"/>
  <c r="H41" i="8"/>
  <c r="I41" i="8" s="1"/>
  <c r="H46" i="5"/>
  <c r="L46" i="5" s="1"/>
  <c r="H45" i="8"/>
  <c r="I45" i="8" s="1"/>
  <c r="H34" i="5"/>
  <c r="L34" i="5" s="1"/>
  <c r="H33" i="8"/>
  <c r="I33" i="8" s="1"/>
  <c r="H44" i="8"/>
  <c r="I44" i="8" s="1"/>
  <c r="H45" i="5"/>
  <c r="L45" i="5" s="1"/>
  <c r="H51" i="8"/>
  <c r="I51" i="8" s="1"/>
  <c r="H52" i="5"/>
  <c r="L52" i="5" s="1"/>
  <c r="H48" i="5"/>
  <c r="L48" i="5" s="1"/>
  <c r="H47" i="8"/>
  <c r="I47" i="8" s="1"/>
  <c r="H47" i="5"/>
  <c r="L47" i="5" s="1"/>
  <c r="H46" i="8"/>
  <c r="I46" i="8" s="1"/>
  <c r="H43" i="8"/>
  <c r="I43" i="8" s="1"/>
  <c r="H44" i="5"/>
  <c r="L44" i="5" s="1"/>
  <c r="H41" i="5"/>
  <c r="L41" i="5" s="1"/>
  <c r="H40" i="8"/>
  <c r="I40" i="8" s="1"/>
  <c r="H49" i="5"/>
  <c r="L49" i="5" s="1"/>
  <c r="H48" i="8"/>
  <c r="I48" i="8" s="1"/>
  <c r="H39" i="8"/>
  <c r="I39" i="8" s="1"/>
  <c r="H40" i="5"/>
  <c r="L40" i="5" s="1"/>
  <c r="H43" i="5"/>
  <c r="L43" i="5" s="1"/>
  <c r="H42" i="8"/>
  <c r="I42" i="8" s="1"/>
  <c r="AH80" i="3" l="1"/>
  <c r="BC80" i="5"/>
  <c r="P80" i="3" l="1"/>
  <c r="BE80" i="5"/>
  <c r="BC81" i="5"/>
  <c r="BE81" i="5" s="1"/>
  <c r="AI80" i="3"/>
  <c r="AH81" i="3"/>
  <c r="AN81" i="3"/>
  <c r="AO81" i="3" s="1"/>
  <c r="AI81" i="3" l="1"/>
  <c r="Q80" i="3"/>
  <c r="P81" i="3"/>
  <c r="Q81" i="3" s="1"/>
  <c r="E49" i="6" l="1"/>
  <c r="F73" i="6"/>
  <c r="F71" i="6" l="1"/>
  <c r="F66" i="6"/>
  <c r="E48" i="6"/>
  <c r="F54" i="6"/>
  <c r="F64" i="6"/>
  <c r="F20" i="6"/>
  <c r="E20" i="6"/>
  <c r="F69" i="6"/>
  <c r="E46" i="6"/>
  <c r="E44" i="6"/>
  <c r="E45" i="6"/>
  <c r="F26" i="6"/>
  <c r="E43" i="6"/>
  <c r="F32" i="6"/>
  <c r="F29" i="6"/>
  <c r="F28" i="6"/>
  <c r="F67" i="6"/>
  <c r="V73" i="3"/>
  <c r="W73" i="3" s="1"/>
  <c r="H73" i="6"/>
  <c r="F59" i="6"/>
  <c r="F30" i="6"/>
  <c r="E23" i="6"/>
  <c r="E34" i="6"/>
  <c r="F56" i="6"/>
  <c r="F27" i="6"/>
  <c r="E51" i="6"/>
  <c r="F18" i="6"/>
  <c r="F35" i="6"/>
  <c r="F58" i="6"/>
  <c r="F72" i="6"/>
  <c r="E41" i="6"/>
  <c r="E40" i="6"/>
  <c r="F61" i="6"/>
  <c r="F65" i="6"/>
  <c r="F62" i="6"/>
  <c r="F63" i="6"/>
  <c r="F70" i="6"/>
  <c r="AB48" i="8"/>
  <c r="AC48" i="8" s="1"/>
  <c r="G49" i="6"/>
  <c r="E22" i="6"/>
  <c r="E15" i="6"/>
  <c r="E39" i="6"/>
  <c r="F33" i="6"/>
  <c r="F53" i="6"/>
  <c r="F25" i="6"/>
  <c r="E28" i="6"/>
  <c r="E25" i="6"/>
  <c r="E21" i="6"/>
  <c r="E26" i="6"/>
  <c r="F68" i="6"/>
  <c r="AB25" i="8" l="1"/>
  <c r="AC25" i="8" s="1"/>
  <c r="G26" i="6"/>
  <c r="AB27" i="8"/>
  <c r="AC27" i="8" s="1"/>
  <c r="G28" i="6"/>
  <c r="H33" i="6"/>
  <c r="V33" i="3"/>
  <c r="W33" i="3" s="1"/>
  <c r="AB21" i="8"/>
  <c r="AC21" i="8" s="1"/>
  <c r="G22" i="6"/>
  <c r="V63" i="3"/>
  <c r="W63" i="3" s="1"/>
  <c r="H63" i="6"/>
  <c r="H61" i="6"/>
  <c r="V61" i="3"/>
  <c r="W61" i="3" s="1"/>
  <c r="V35" i="3"/>
  <c r="W35" i="3" s="1"/>
  <c r="H35" i="6"/>
  <c r="V27" i="3"/>
  <c r="W27" i="3" s="1"/>
  <c r="H27" i="6"/>
  <c r="AB22" i="8"/>
  <c r="AC22" i="8" s="1"/>
  <c r="G23" i="6"/>
  <c r="V29" i="3"/>
  <c r="W29" i="3" s="1"/>
  <c r="H29" i="6"/>
  <c r="V26" i="3"/>
  <c r="W26" i="3" s="1"/>
  <c r="H26" i="6"/>
  <c r="AB45" i="8"/>
  <c r="AC45" i="8" s="1"/>
  <c r="G46" i="6"/>
  <c r="H20" i="6"/>
  <c r="V20" i="3"/>
  <c r="W20" i="3" s="1"/>
  <c r="G48" i="6"/>
  <c r="AB47" i="8"/>
  <c r="AC47" i="8" s="1"/>
  <c r="E24" i="6"/>
  <c r="E27" i="6"/>
  <c r="E17" i="6"/>
  <c r="AB20" i="8"/>
  <c r="AC20" i="8" s="1"/>
  <c r="G21" i="6"/>
  <c r="V25" i="3"/>
  <c r="W25" i="3" s="1"/>
  <c r="H25" i="6"/>
  <c r="G39" i="6"/>
  <c r="K39" i="6" s="1"/>
  <c r="K74" i="6" s="1"/>
  <c r="AB38" i="8"/>
  <c r="AC38" i="8" s="1"/>
  <c r="V62" i="3"/>
  <c r="W62" i="3" s="1"/>
  <c r="H62" i="6"/>
  <c r="AB39" i="8"/>
  <c r="AC39" i="8" s="1"/>
  <c r="G40" i="6"/>
  <c r="H72" i="6"/>
  <c r="V72" i="3"/>
  <c r="W72" i="3" s="1"/>
  <c r="H18" i="6"/>
  <c r="V18" i="3"/>
  <c r="W18" i="3" s="1"/>
  <c r="V56" i="3"/>
  <c r="W56" i="3" s="1"/>
  <c r="H56" i="6"/>
  <c r="V30" i="3"/>
  <c r="W30" i="3" s="1"/>
  <c r="H30" i="6"/>
  <c r="V67" i="3"/>
  <c r="W67" i="3" s="1"/>
  <c r="H67" i="6"/>
  <c r="V32" i="3"/>
  <c r="W32" i="3" s="1"/>
  <c r="H32" i="6"/>
  <c r="AB44" i="8"/>
  <c r="AC44" i="8" s="1"/>
  <c r="G45" i="6"/>
  <c r="V69" i="3"/>
  <c r="W69" i="3" s="1"/>
  <c r="H69" i="6"/>
  <c r="H64" i="6"/>
  <c r="V64" i="3"/>
  <c r="W64" i="3" s="1"/>
  <c r="V66" i="3"/>
  <c r="W66" i="3" s="1"/>
  <c r="H66" i="6"/>
  <c r="E38" i="6"/>
  <c r="E36" i="6"/>
  <c r="E37" i="6"/>
  <c r="V68" i="3"/>
  <c r="W68" i="3" s="1"/>
  <c r="H68" i="6"/>
  <c r="G25" i="6"/>
  <c r="AB24" i="8"/>
  <c r="AC24" i="8" s="1"/>
  <c r="V53" i="3"/>
  <c r="W53" i="3" s="1"/>
  <c r="H53" i="6"/>
  <c r="AB14" i="8"/>
  <c r="AC14" i="8" s="1"/>
  <c r="G15" i="6"/>
  <c r="V70" i="3"/>
  <c r="W70" i="3" s="1"/>
  <c r="H70" i="6"/>
  <c r="H65" i="6"/>
  <c r="V65" i="3"/>
  <c r="W65" i="3" s="1"/>
  <c r="AB40" i="8"/>
  <c r="AC40" i="8" s="1"/>
  <c r="G41" i="6"/>
  <c r="V58" i="3"/>
  <c r="W58" i="3" s="1"/>
  <c r="H58" i="6"/>
  <c r="G51" i="6"/>
  <c r="AB50" i="8"/>
  <c r="AC50" i="8" s="1"/>
  <c r="AB33" i="8"/>
  <c r="AC33" i="8" s="1"/>
  <c r="G34" i="6"/>
  <c r="V59" i="3"/>
  <c r="W59" i="3" s="1"/>
  <c r="H59" i="6"/>
  <c r="H28" i="6"/>
  <c r="V28" i="3"/>
  <c r="W28" i="3" s="1"/>
  <c r="AB42" i="8"/>
  <c r="AC42" i="8" s="1"/>
  <c r="G43" i="6"/>
  <c r="AB43" i="8"/>
  <c r="AC43" i="8" s="1"/>
  <c r="G44" i="6"/>
  <c r="AB19" i="8"/>
  <c r="AC19" i="8" s="1"/>
  <c r="G20" i="6"/>
  <c r="V54" i="3"/>
  <c r="W54" i="3" s="1"/>
  <c r="H54" i="6"/>
  <c r="V71" i="3"/>
  <c r="W71" i="3" s="1"/>
  <c r="H71" i="6"/>
  <c r="E60" i="6"/>
  <c r="E19" i="6"/>
  <c r="E53" i="6" l="1"/>
  <c r="AB59" i="8"/>
  <c r="AC59" i="8" s="1"/>
  <c r="G60" i="6"/>
  <c r="AB36" i="8"/>
  <c r="AC36" i="8" s="1"/>
  <c r="G37" i="6"/>
  <c r="G24" i="6"/>
  <c r="AB23" i="8"/>
  <c r="AC23" i="8" s="1"/>
  <c r="E16" i="6"/>
  <c r="AB35" i="8"/>
  <c r="AC35" i="8" s="1"/>
  <c r="G36" i="6"/>
  <c r="AB18" i="8"/>
  <c r="AC18" i="8" s="1"/>
  <c r="G19" i="6"/>
  <c r="AB37" i="8"/>
  <c r="AC37" i="8" s="1"/>
  <c r="G38" i="6"/>
  <c r="G17" i="6"/>
  <c r="AB16" i="8"/>
  <c r="AC16" i="8" s="1"/>
  <c r="G27" i="6"/>
  <c r="AB26" i="8"/>
  <c r="AC26" i="8" s="1"/>
  <c r="AB15" i="8" l="1"/>
  <c r="AC15" i="8" s="1"/>
  <c r="G16" i="6"/>
  <c r="AB52" i="8"/>
  <c r="AC52" i="8" s="1"/>
  <c r="G53" i="6"/>
  <c r="E14" i="5" l="1"/>
  <c r="E36" i="5" l="1"/>
  <c r="H14" i="5"/>
  <c r="H13" i="8"/>
  <c r="E38" i="5"/>
  <c r="E21" i="5"/>
  <c r="I13" i="8" l="1"/>
  <c r="H20" i="8"/>
  <c r="I20" i="8" s="1"/>
  <c r="H21" i="5"/>
  <c r="L21" i="5" s="1"/>
  <c r="H35" i="8"/>
  <c r="I35" i="8" s="1"/>
  <c r="H36" i="5"/>
  <c r="L36" i="5" s="1"/>
  <c r="H38" i="5"/>
  <c r="L38" i="5" s="1"/>
  <c r="H37" i="8"/>
  <c r="I37" i="8" s="1"/>
  <c r="T73" i="5" l="1"/>
  <c r="T60" i="5" l="1"/>
  <c r="T37" i="5"/>
  <c r="T18" i="5"/>
  <c r="T49" i="5"/>
  <c r="T47" i="5"/>
  <c r="T51" i="5"/>
  <c r="T44" i="5"/>
  <c r="T25" i="5"/>
  <c r="T36" i="5"/>
  <c r="T34" i="5"/>
  <c r="T30" i="5"/>
  <c r="T14" i="5"/>
  <c r="T38" i="5"/>
  <c r="T53" i="5"/>
  <c r="T43" i="5"/>
  <c r="T46" i="5"/>
  <c r="T50" i="5"/>
  <c r="T21" i="5"/>
  <c r="T15" i="5"/>
  <c r="T48" i="5"/>
  <c r="T41" i="5"/>
  <c r="T29" i="5"/>
  <c r="T16" i="5"/>
  <c r="T35" i="5"/>
  <c r="T40" i="5"/>
  <c r="T22" i="5"/>
  <c r="T26" i="5"/>
  <c r="L71" i="8"/>
  <c r="M71" i="8" s="1"/>
  <c r="X73" i="5"/>
  <c r="T23" i="5"/>
  <c r="T17" i="5"/>
  <c r="T42" i="5"/>
  <c r="T52" i="5"/>
  <c r="T45" i="5"/>
  <c r="T27" i="5"/>
  <c r="T28" i="5"/>
  <c r="X43" i="5" l="1"/>
  <c r="AD43" i="5" s="1"/>
  <c r="L42" i="8"/>
  <c r="M42" i="8" s="1"/>
  <c r="L44" i="8"/>
  <c r="M44" i="8" s="1"/>
  <c r="X45" i="5"/>
  <c r="AD45" i="5" s="1"/>
  <c r="L16" i="8"/>
  <c r="M16" i="8" s="1"/>
  <c r="X17" i="5"/>
  <c r="AD17" i="5" s="1"/>
  <c r="X26" i="5"/>
  <c r="AD26" i="5" s="1"/>
  <c r="L25" i="8"/>
  <c r="M25" i="8" s="1"/>
  <c r="X35" i="5"/>
  <c r="AD35" i="5" s="1"/>
  <c r="L34" i="8"/>
  <c r="M34" i="8" s="1"/>
  <c r="X41" i="5"/>
  <c r="AD41" i="5" s="1"/>
  <c r="L40" i="8"/>
  <c r="M40" i="8" s="1"/>
  <c r="L20" i="8"/>
  <c r="M20" i="8" s="1"/>
  <c r="X21" i="5"/>
  <c r="AD21" i="5" s="1"/>
  <c r="X14" i="5"/>
  <c r="L13" i="8"/>
  <c r="L35" i="8"/>
  <c r="M35" i="8" s="1"/>
  <c r="X36" i="5"/>
  <c r="AD36" i="5" s="1"/>
  <c r="L17" i="8"/>
  <c r="M17" i="8" s="1"/>
  <c r="X18" i="5"/>
  <c r="AD18" i="5" s="1"/>
  <c r="L27" i="8"/>
  <c r="M27" i="8" s="1"/>
  <c r="X28" i="5"/>
  <c r="AD28" i="5" s="1"/>
  <c r="L51" i="8"/>
  <c r="M51" i="8" s="1"/>
  <c r="X52" i="5"/>
  <c r="AD52" i="5" s="1"/>
  <c r="X23" i="5"/>
  <c r="AD23" i="5" s="1"/>
  <c r="L22" i="8"/>
  <c r="M22" i="8" s="1"/>
  <c r="L21" i="8"/>
  <c r="M21" i="8" s="1"/>
  <c r="X22" i="5"/>
  <c r="AD22" i="5" s="1"/>
  <c r="X16" i="5"/>
  <c r="AD16" i="5" s="1"/>
  <c r="L15" i="8"/>
  <c r="M15" i="8" s="1"/>
  <c r="L47" i="8"/>
  <c r="M47" i="8" s="1"/>
  <c r="X48" i="5"/>
  <c r="AD48" i="5" s="1"/>
  <c r="L49" i="8"/>
  <c r="M49" i="8" s="1"/>
  <c r="X50" i="5"/>
  <c r="AD50" i="5" s="1"/>
  <c r="X53" i="5"/>
  <c r="AD53" i="5" s="1"/>
  <c r="L52" i="8"/>
  <c r="M52" i="8" s="1"/>
  <c r="X30" i="5"/>
  <c r="AD30" i="5" s="1"/>
  <c r="L29" i="8"/>
  <c r="M29" i="8" s="1"/>
  <c r="L24" i="8"/>
  <c r="M24" i="8" s="1"/>
  <c r="X25" i="5"/>
  <c r="AD25" i="5" s="1"/>
  <c r="L46" i="8"/>
  <c r="M46" i="8" s="1"/>
  <c r="X47" i="5"/>
  <c r="AD47" i="5" s="1"/>
  <c r="L36" i="8"/>
  <c r="M36" i="8" s="1"/>
  <c r="X37" i="5"/>
  <c r="AD37" i="5" s="1"/>
  <c r="L50" i="8"/>
  <c r="M50" i="8" s="1"/>
  <c r="X51" i="5"/>
  <c r="AD51" i="5" s="1"/>
  <c r="L26" i="8"/>
  <c r="M26" i="8" s="1"/>
  <c r="X27" i="5"/>
  <c r="AD27" i="5" s="1"/>
  <c r="L41" i="8"/>
  <c r="M41" i="8" s="1"/>
  <c r="X42" i="5"/>
  <c r="AD42" i="5" s="1"/>
  <c r="X40" i="5"/>
  <c r="AD40" i="5" s="1"/>
  <c r="L39" i="8"/>
  <c r="M39" i="8" s="1"/>
  <c r="L28" i="8"/>
  <c r="M28" i="8" s="1"/>
  <c r="X29" i="5"/>
  <c r="AD29" i="5" s="1"/>
  <c r="X15" i="5"/>
  <c r="AD15" i="5" s="1"/>
  <c r="L14" i="8"/>
  <c r="M14" i="8" s="1"/>
  <c r="X46" i="5"/>
  <c r="AD46" i="5" s="1"/>
  <c r="L45" i="8"/>
  <c r="M45" i="8" s="1"/>
  <c r="L37" i="8"/>
  <c r="M37" i="8" s="1"/>
  <c r="X38" i="5"/>
  <c r="AD38" i="5" s="1"/>
  <c r="X34" i="5"/>
  <c r="AD34" i="5" s="1"/>
  <c r="L33" i="8"/>
  <c r="M33" i="8" s="1"/>
  <c r="L43" i="8"/>
  <c r="M43" i="8" s="1"/>
  <c r="X44" i="5"/>
  <c r="AD44" i="5" s="1"/>
  <c r="L48" i="8"/>
  <c r="M48" i="8" s="1"/>
  <c r="X49" i="5"/>
  <c r="AD49" i="5" s="1"/>
  <c r="L59" i="8"/>
  <c r="M59" i="8" s="1"/>
  <c r="X60" i="5"/>
  <c r="AD60" i="5" s="1"/>
  <c r="AP15" i="5"/>
  <c r="AP78" i="5"/>
  <c r="AR78" i="5" l="1"/>
  <c r="AP79" i="5"/>
  <c r="AD14" i="5"/>
  <c r="M13" i="8"/>
  <c r="AP74" i="5"/>
  <c r="AR15" i="5"/>
  <c r="AR74" i="5" s="1"/>
  <c r="P14" i="8"/>
  <c r="Q14" i="8" l="1"/>
  <c r="Q72" i="8" s="1"/>
  <c r="P72" i="8"/>
  <c r="AP81" i="5"/>
  <c r="AR81" i="5" s="1"/>
  <c r="AR79" i="5"/>
  <c r="BB73" i="5" l="1"/>
  <c r="BB15" i="5"/>
  <c r="BD78" i="5" l="1"/>
  <c r="BB79" i="5"/>
  <c r="BD15" i="5"/>
  <c r="T14" i="8"/>
  <c r="T71" i="8"/>
  <c r="U71" i="8" s="1"/>
  <c r="BD73" i="5"/>
  <c r="BB17" i="5"/>
  <c r="BB74" i="5" l="1"/>
  <c r="BD17" i="5"/>
  <c r="T16" i="8"/>
  <c r="U16" i="8" s="1"/>
  <c r="U14" i="8"/>
  <c r="T72" i="8"/>
  <c r="BD74" i="5"/>
  <c r="BB81" i="5"/>
  <c r="BD81" i="5" s="1"/>
  <c r="BD79" i="5"/>
  <c r="E20" i="5"/>
  <c r="U72" i="8" l="1"/>
  <c r="H20" i="5"/>
  <c r="H19" i="8"/>
  <c r="E74" i="5"/>
  <c r="I19" i="8" l="1"/>
  <c r="I72" i="8" s="1"/>
  <c r="H72" i="8"/>
  <c r="L20" i="5"/>
  <c r="L74" i="5" s="1"/>
  <c r="H74" i="5"/>
  <c r="T78" i="5" l="1"/>
  <c r="X78" i="5" l="1"/>
  <c r="T79" i="5"/>
  <c r="T20" i="5"/>
  <c r="X20" i="5" l="1"/>
  <c r="L19" i="8"/>
  <c r="T74" i="5"/>
  <c r="T81" i="5"/>
  <c r="X81" i="5" s="1"/>
  <c r="X79" i="5"/>
  <c r="M19" i="8" l="1"/>
  <c r="M72" i="8" s="1"/>
  <c r="L72" i="8"/>
  <c r="AD20" i="5"/>
  <c r="AD74" i="5" s="1"/>
  <c r="X74" i="5"/>
  <c r="F25" i="5" l="1"/>
  <c r="F38" i="5"/>
  <c r="F56" i="5"/>
  <c r="F26" i="5" l="1"/>
  <c r="F32" i="5"/>
  <c r="F40" i="5"/>
  <c r="F19" i="5"/>
  <c r="F43" i="5"/>
  <c r="F47" i="5"/>
  <c r="F29" i="5"/>
  <c r="F17" i="5"/>
  <c r="F55" i="5"/>
  <c r="G56" i="3"/>
  <c r="I56" i="5"/>
  <c r="F44" i="5"/>
  <c r="F53" i="5"/>
  <c r="F60" i="5"/>
  <c r="F24" i="5"/>
  <c r="F42" i="5"/>
  <c r="F39" i="5"/>
  <c r="F52" i="5"/>
  <c r="G38" i="3"/>
  <c r="I38" i="5"/>
  <c r="F46" i="5"/>
  <c r="F18" i="5"/>
  <c r="F14" i="5"/>
  <c r="F63" i="5"/>
  <c r="F16" i="5"/>
  <c r="F54" i="5"/>
  <c r="F34" i="5"/>
  <c r="F30" i="5"/>
  <c r="F15" i="5"/>
  <c r="F23" i="5"/>
  <c r="I25" i="5"/>
  <c r="G25" i="3"/>
  <c r="F20" i="5"/>
  <c r="F35" i="5"/>
  <c r="F65" i="5"/>
  <c r="F61" i="5"/>
  <c r="F33" i="5"/>
  <c r="F36" i="5" l="1"/>
  <c r="G33" i="3"/>
  <c r="H33" i="3" s="1"/>
  <c r="I33" i="5"/>
  <c r="G35" i="3"/>
  <c r="I35" i="5"/>
  <c r="I23" i="5"/>
  <c r="G23" i="3"/>
  <c r="G34" i="3"/>
  <c r="I34" i="5"/>
  <c r="G16" i="3"/>
  <c r="I16" i="5"/>
  <c r="G18" i="3"/>
  <c r="I18" i="5"/>
  <c r="I52" i="5"/>
  <c r="G52" i="3"/>
  <c r="H52" i="3" s="1"/>
  <c r="G24" i="3"/>
  <c r="I24" i="5"/>
  <c r="G53" i="3"/>
  <c r="I53" i="5"/>
  <c r="G55" i="3"/>
  <c r="I55" i="5"/>
  <c r="G47" i="3"/>
  <c r="H47" i="3" s="1"/>
  <c r="I47" i="5"/>
  <c r="G40" i="3"/>
  <c r="H40" i="3" s="1"/>
  <c r="I40" i="5"/>
  <c r="I61" i="5"/>
  <c r="G61" i="3"/>
  <c r="I20" i="5"/>
  <c r="G20" i="3"/>
  <c r="G15" i="3"/>
  <c r="I15" i="5"/>
  <c r="G54" i="3"/>
  <c r="I54" i="5"/>
  <c r="G63" i="3"/>
  <c r="I63" i="5"/>
  <c r="G46" i="3"/>
  <c r="H46" i="3" s="1"/>
  <c r="I46" i="5"/>
  <c r="G39" i="3"/>
  <c r="I39" i="5"/>
  <c r="G44" i="3"/>
  <c r="H44" i="3" s="1"/>
  <c r="I44" i="5"/>
  <c r="I17" i="5"/>
  <c r="G17" i="3"/>
  <c r="I43" i="5"/>
  <c r="G43" i="3"/>
  <c r="H43" i="3" s="1"/>
  <c r="I32" i="5"/>
  <c r="G32" i="3"/>
  <c r="H32" i="3" s="1"/>
  <c r="F45" i="5"/>
  <c r="F21" i="5"/>
  <c r="F41" i="5"/>
  <c r="F48" i="5"/>
  <c r="F49" i="5"/>
  <c r="I65" i="5"/>
  <c r="G65" i="3"/>
  <c r="H25" i="3"/>
  <c r="I30" i="5"/>
  <c r="G30" i="3"/>
  <c r="I14" i="5"/>
  <c r="G14" i="3"/>
  <c r="G42" i="3"/>
  <c r="H42" i="3" s="1"/>
  <c r="I42" i="5"/>
  <c r="I60" i="5"/>
  <c r="G60" i="3"/>
  <c r="G29" i="3"/>
  <c r="I29" i="5"/>
  <c r="G19" i="3"/>
  <c r="I19" i="5"/>
  <c r="G26" i="3"/>
  <c r="I26" i="5"/>
  <c r="F37" i="5"/>
  <c r="H38" i="3"/>
  <c r="H56" i="3"/>
  <c r="H19" i="3" l="1"/>
  <c r="G48" i="3"/>
  <c r="H48" i="3" s="1"/>
  <c r="I48" i="5"/>
  <c r="H20" i="3"/>
  <c r="G37" i="3"/>
  <c r="I37" i="5"/>
  <c r="H63" i="3"/>
  <c r="H24" i="3"/>
  <c r="H16" i="3"/>
  <c r="H35" i="3"/>
  <c r="H29" i="3"/>
  <c r="H14" i="3"/>
  <c r="H65" i="3"/>
  <c r="I41" i="5"/>
  <c r="G41" i="3"/>
  <c r="H41" i="3" s="1"/>
  <c r="H61" i="3"/>
  <c r="H60" i="3"/>
  <c r="H39" i="3"/>
  <c r="H54" i="3"/>
  <c r="H55" i="3"/>
  <c r="H34" i="3"/>
  <c r="H26" i="3"/>
  <c r="H30" i="3"/>
  <c r="I49" i="5"/>
  <c r="G49" i="3"/>
  <c r="H49" i="3" s="1"/>
  <c r="I21" i="5"/>
  <c r="G21" i="3"/>
  <c r="G45" i="3"/>
  <c r="H45" i="3" s="1"/>
  <c r="I45" i="5"/>
  <c r="H17" i="3"/>
  <c r="H23" i="3"/>
  <c r="G36" i="3"/>
  <c r="H36" i="3" s="1"/>
  <c r="I36" i="5"/>
  <c r="F22" i="5"/>
  <c r="H15" i="3"/>
  <c r="H53" i="3"/>
  <c r="H18" i="3"/>
  <c r="AQ66" i="5" l="1"/>
  <c r="AQ67" i="5"/>
  <c r="AQ73" i="5"/>
  <c r="H21" i="3"/>
  <c r="G22" i="3"/>
  <c r="G74" i="3" s="1"/>
  <c r="I22" i="5"/>
  <c r="I74" i="5" s="1"/>
  <c r="F74" i="5"/>
  <c r="AQ68" i="5"/>
  <c r="H37" i="3"/>
  <c r="AQ70" i="5"/>
  <c r="AQ71" i="5"/>
  <c r="AQ49" i="5" l="1"/>
  <c r="AQ48" i="5"/>
  <c r="AQ28" i="5"/>
  <c r="AQ29" i="5"/>
  <c r="AQ14" i="5"/>
  <c r="AQ15" i="5"/>
  <c r="AQ24" i="5"/>
  <c r="AQ18" i="5"/>
  <c r="AQ39" i="5"/>
  <c r="AQ69" i="5"/>
  <c r="M71" i="3"/>
  <c r="AS71" i="5"/>
  <c r="M67" i="3"/>
  <c r="AS67" i="5"/>
  <c r="AQ33" i="5"/>
  <c r="AQ40" i="5"/>
  <c r="AQ38" i="5"/>
  <c r="AQ34" i="5"/>
  <c r="AQ61" i="5"/>
  <c r="H22" i="3"/>
  <c r="H74" i="3" s="1"/>
  <c r="AQ50" i="5"/>
  <c r="AQ37" i="5"/>
  <c r="AQ62" i="5"/>
  <c r="AQ23" i="5"/>
  <c r="AQ30" i="5"/>
  <c r="AQ53" i="5"/>
  <c r="AQ60" i="5"/>
  <c r="AQ27" i="5"/>
  <c r="AQ59" i="5"/>
  <c r="AQ16" i="5"/>
  <c r="AQ36" i="5"/>
  <c r="AQ51" i="5"/>
  <c r="M70" i="3"/>
  <c r="AS70" i="5"/>
  <c r="M66" i="3"/>
  <c r="AS66" i="5"/>
  <c r="AQ41" i="5"/>
  <c r="AQ56" i="5"/>
  <c r="AQ46" i="5"/>
  <c r="AQ58" i="5"/>
  <c r="AQ17" i="5"/>
  <c r="AQ47" i="5"/>
  <c r="AQ43" i="5"/>
  <c r="AQ55" i="5"/>
  <c r="AQ65" i="5"/>
  <c r="M68" i="3"/>
  <c r="AS68" i="5"/>
  <c r="AQ19" i="5"/>
  <c r="AQ32" i="5"/>
  <c r="AQ64" i="5"/>
  <c r="AQ54" i="5"/>
  <c r="AQ45" i="5"/>
  <c r="AQ52" i="5"/>
  <c r="AQ35" i="5"/>
  <c r="AQ63" i="5"/>
  <c r="AQ22" i="5"/>
  <c r="M73" i="3"/>
  <c r="AS73" i="5"/>
  <c r="M19" i="3" l="1"/>
  <c r="AS19" i="5"/>
  <c r="AS41" i="5"/>
  <c r="M41" i="3"/>
  <c r="N41" i="3" s="1"/>
  <c r="AS50" i="5"/>
  <c r="M50" i="3"/>
  <c r="N50" i="3" s="1"/>
  <c r="N67" i="3"/>
  <c r="AQ25" i="5"/>
  <c r="AS59" i="5"/>
  <c r="M59" i="3"/>
  <c r="AS38" i="5"/>
  <c r="M38" i="3"/>
  <c r="AQ21" i="5"/>
  <c r="AQ26" i="5"/>
  <c r="AQ72" i="5"/>
  <c r="M22" i="3"/>
  <c r="AS22" i="5"/>
  <c r="AW22" i="5" s="1"/>
  <c r="M52" i="3"/>
  <c r="N52" i="3" s="1"/>
  <c r="AS52" i="5"/>
  <c r="AS64" i="5"/>
  <c r="M64" i="3"/>
  <c r="AS65" i="5"/>
  <c r="M65" i="3"/>
  <c r="AS47" i="5"/>
  <c r="M47" i="3"/>
  <c r="N47" i="3" s="1"/>
  <c r="M46" i="3"/>
  <c r="N46" i="3" s="1"/>
  <c r="AS46" i="5"/>
  <c r="M36" i="3"/>
  <c r="N36" i="3" s="1"/>
  <c r="AS36" i="5"/>
  <c r="M27" i="3"/>
  <c r="AS27" i="5"/>
  <c r="AS30" i="5"/>
  <c r="M30" i="3"/>
  <c r="M62" i="3"/>
  <c r="AS62" i="5"/>
  <c r="M61" i="3"/>
  <c r="AS61" i="5"/>
  <c r="AS40" i="5"/>
  <c r="M40" i="3"/>
  <c r="N40" i="3" s="1"/>
  <c r="M18" i="3"/>
  <c r="AS18" i="5"/>
  <c r="AS14" i="5"/>
  <c r="M14" i="3"/>
  <c r="M48" i="3"/>
  <c r="N48" i="3" s="1"/>
  <c r="AS48" i="5"/>
  <c r="M35" i="3"/>
  <c r="AS35" i="5"/>
  <c r="M43" i="3"/>
  <c r="N43" i="3" s="1"/>
  <c r="AS43" i="5"/>
  <c r="M53" i="3"/>
  <c r="AS53" i="5"/>
  <c r="AW53" i="5" s="1"/>
  <c r="M39" i="3"/>
  <c r="AS39" i="5"/>
  <c r="N66" i="3"/>
  <c r="N71" i="3"/>
  <c r="AQ42" i="5"/>
  <c r="AS58" i="5"/>
  <c r="M58" i="3"/>
  <c r="AS28" i="5"/>
  <c r="M28" i="3"/>
  <c r="AQ20" i="5"/>
  <c r="AQ44" i="5"/>
  <c r="AS63" i="5"/>
  <c r="M63" i="3"/>
  <c r="AS45" i="5"/>
  <c r="M45" i="3"/>
  <c r="N45" i="3" s="1"/>
  <c r="AS32" i="5"/>
  <c r="AW32" i="5" s="1"/>
  <c r="M32" i="3"/>
  <c r="N32" i="3" s="1"/>
  <c r="M55" i="3"/>
  <c r="AS55" i="5"/>
  <c r="AS17" i="5"/>
  <c r="M17" i="3"/>
  <c r="AS56" i="5"/>
  <c r="M56" i="3"/>
  <c r="AS16" i="5"/>
  <c r="M16" i="3"/>
  <c r="M60" i="3"/>
  <c r="AS60" i="5"/>
  <c r="M23" i="3"/>
  <c r="AS23" i="5"/>
  <c r="M37" i="3"/>
  <c r="AS37" i="5"/>
  <c r="M34" i="3"/>
  <c r="AS34" i="5"/>
  <c r="M33" i="3"/>
  <c r="N33" i="3" s="1"/>
  <c r="AS33" i="5"/>
  <c r="AW33" i="5" s="1"/>
  <c r="M69" i="3"/>
  <c r="AS69" i="5"/>
  <c r="M24" i="3"/>
  <c r="AS24" i="5"/>
  <c r="AS29" i="5"/>
  <c r="AW29" i="5" s="1"/>
  <c r="M29" i="3"/>
  <c r="M49" i="3"/>
  <c r="N49" i="3" s="1"/>
  <c r="AS49" i="5"/>
  <c r="M54" i="3"/>
  <c r="AS54" i="5"/>
  <c r="M51" i="3"/>
  <c r="AS51" i="5"/>
  <c r="M15" i="3"/>
  <c r="AS15" i="5"/>
  <c r="N73" i="3"/>
  <c r="N68" i="3"/>
  <c r="N70" i="3"/>
  <c r="N53" i="3" l="1"/>
  <c r="N29" i="3"/>
  <c r="N56" i="3"/>
  <c r="M44" i="3"/>
  <c r="N44" i="3" s="1"/>
  <c r="AS44" i="5"/>
  <c r="N58" i="3"/>
  <c r="AQ74" i="5"/>
  <c r="N69" i="3"/>
  <c r="N30" i="3"/>
  <c r="N38" i="3"/>
  <c r="N51" i="3"/>
  <c r="N23" i="3"/>
  <c r="N14" i="3"/>
  <c r="AS26" i="5"/>
  <c r="M26" i="3"/>
  <c r="N59" i="3"/>
  <c r="N15" i="3"/>
  <c r="N17" i="3"/>
  <c r="AS20" i="5"/>
  <c r="M20" i="3"/>
  <c r="M42" i="3"/>
  <c r="N42" i="3" s="1"/>
  <c r="AS42" i="5"/>
  <c r="N61" i="3"/>
  <c r="N27" i="3"/>
  <c r="N55" i="3"/>
  <c r="N64" i="3"/>
  <c r="N54" i="3"/>
  <c r="N24" i="3"/>
  <c r="N34" i="3"/>
  <c r="N60" i="3"/>
  <c r="N39" i="3"/>
  <c r="N35" i="3"/>
  <c r="N65" i="3"/>
  <c r="AS21" i="5"/>
  <c r="AW21" i="5" s="1"/>
  <c r="M21" i="3"/>
  <c r="M25" i="3"/>
  <c r="AS25" i="5"/>
  <c r="AW25" i="5" s="1"/>
  <c r="N37" i="3"/>
  <c r="M72" i="3"/>
  <c r="AS72" i="5"/>
  <c r="N16" i="3"/>
  <c r="N63" i="3"/>
  <c r="N28" i="3"/>
  <c r="N18" i="3"/>
  <c r="N62" i="3"/>
  <c r="N22" i="3"/>
  <c r="N19" i="3"/>
  <c r="AW74" i="5" l="1"/>
  <c r="AS74" i="5"/>
  <c r="N21" i="3"/>
  <c r="M74" i="3"/>
  <c r="N72" i="3"/>
  <c r="N20" i="3"/>
  <c r="N25" i="3"/>
  <c r="N26" i="3"/>
  <c r="N74" i="3" l="1"/>
  <c r="U39" i="5" l="1"/>
  <c r="U69" i="5"/>
  <c r="U33" i="5"/>
  <c r="U64" i="5"/>
  <c r="J64" i="3" s="1"/>
  <c r="K64" i="3" s="1"/>
  <c r="U61" i="5"/>
  <c r="U54" i="5"/>
  <c r="U73" i="5"/>
  <c r="U72" i="5"/>
  <c r="U66" i="5"/>
  <c r="U71" i="5"/>
  <c r="U68" i="5"/>
  <c r="U63" i="5" l="1"/>
  <c r="U14" i="5"/>
  <c r="U49" i="5"/>
  <c r="U55" i="5"/>
  <c r="U60" i="5"/>
  <c r="U44" i="5"/>
  <c r="U20" i="5"/>
  <c r="J66" i="3"/>
  <c r="K66" i="3" s="1"/>
  <c r="Y66" i="5"/>
  <c r="J54" i="3"/>
  <c r="K54" i="3" s="1"/>
  <c r="Y54" i="5"/>
  <c r="AE54" i="5" s="1"/>
  <c r="J33" i="3"/>
  <c r="K33" i="3" s="1"/>
  <c r="Y33" i="5"/>
  <c r="AE33" i="5" s="1"/>
  <c r="U24" i="5"/>
  <c r="U17" i="5"/>
  <c r="U32" i="5"/>
  <c r="U62" i="5"/>
  <c r="U65" i="5"/>
  <c r="U47" i="5"/>
  <c r="U38" i="5"/>
  <c r="U19" i="5"/>
  <c r="U56" i="5"/>
  <c r="U21" i="5"/>
  <c r="U29" i="5"/>
  <c r="U58" i="5"/>
  <c r="U22" i="5"/>
  <c r="U48" i="5"/>
  <c r="U67" i="5"/>
  <c r="J68" i="3"/>
  <c r="K68" i="3" s="1"/>
  <c r="Y68" i="5"/>
  <c r="J72" i="3"/>
  <c r="K72" i="3" s="1"/>
  <c r="Y72" i="5"/>
  <c r="J61" i="3"/>
  <c r="K61" i="3" s="1"/>
  <c r="Y61" i="5"/>
  <c r="AE61" i="5" s="1"/>
  <c r="J69" i="3"/>
  <c r="K69" i="3" s="1"/>
  <c r="Y69" i="5"/>
  <c r="U35" i="5"/>
  <c r="U23" i="5"/>
  <c r="U30" i="5"/>
  <c r="U18" i="5"/>
  <c r="U43" i="5"/>
  <c r="U59" i="5"/>
  <c r="J71" i="3"/>
  <c r="K71" i="3" s="1"/>
  <c r="Y71" i="5"/>
  <c r="J73" i="3"/>
  <c r="K73" i="3" s="1"/>
  <c r="Y73" i="5"/>
  <c r="Y39" i="5"/>
  <c r="AE39" i="5" s="1"/>
  <c r="J39" i="3"/>
  <c r="K39" i="3" s="1"/>
  <c r="U15" i="5"/>
  <c r="U52" i="5"/>
  <c r="U27" i="5"/>
  <c r="U45" i="5"/>
  <c r="U42" i="5"/>
  <c r="U70" i="5"/>
  <c r="U36" i="5" l="1"/>
  <c r="J45" i="3"/>
  <c r="K45" i="3" s="1"/>
  <c r="Y45" i="5"/>
  <c r="AE45" i="5" s="1"/>
  <c r="J15" i="3"/>
  <c r="K15" i="3" s="1"/>
  <c r="Y15" i="5"/>
  <c r="AE15" i="5" s="1"/>
  <c r="Y18" i="5"/>
  <c r="AE18" i="5" s="1"/>
  <c r="J18" i="3"/>
  <c r="K18" i="3" s="1"/>
  <c r="J35" i="3"/>
  <c r="K35" i="3" s="1"/>
  <c r="Y35" i="5"/>
  <c r="AE35" i="5" s="1"/>
  <c r="J48" i="3"/>
  <c r="K48" i="3" s="1"/>
  <c r="Y48" i="5"/>
  <c r="AE48" i="5" s="1"/>
  <c r="J29" i="3"/>
  <c r="K29" i="3" s="1"/>
  <c r="Y29" i="5"/>
  <c r="AE29" i="5" s="1"/>
  <c r="Y19" i="5"/>
  <c r="AE19" i="5" s="1"/>
  <c r="J19" i="3"/>
  <c r="K19" i="3" s="1"/>
  <c r="Y65" i="5"/>
  <c r="AE65" i="5" s="1"/>
  <c r="J65" i="3"/>
  <c r="K65" i="3" s="1"/>
  <c r="J17" i="3"/>
  <c r="K17" i="3" s="1"/>
  <c r="Y17" i="5"/>
  <c r="AE17" i="5" s="1"/>
  <c r="Y44" i="5"/>
  <c r="AE44" i="5" s="1"/>
  <c r="J44" i="3"/>
  <c r="K44" i="3" s="1"/>
  <c r="J49" i="3"/>
  <c r="K49" i="3" s="1"/>
  <c r="Y49" i="5"/>
  <c r="AE49" i="5" s="1"/>
  <c r="U46" i="5"/>
  <c r="U53" i="5"/>
  <c r="U16" i="5"/>
  <c r="U37" i="5"/>
  <c r="U25" i="5"/>
  <c r="U40" i="5"/>
  <c r="U28" i="5"/>
  <c r="Y70" i="5"/>
  <c r="J70" i="3"/>
  <c r="K70" i="3" s="1"/>
  <c r="J27" i="3"/>
  <c r="K27" i="3" s="1"/>
  <c r="Y27" i="5"/>
  <c r="AE27" i="5" s="1"/>
  <c r="Y59" i="5"/>
  <c r="AE59" i="5" s="1"/>
  <c r="J59" i="3"/>
  <c r="K59" i="3" s="1"/>
  <c r="J30" i="3"/>
  <c r="K30" i="3" s="1"/>
  <c r="Y30" i="5"/>
  <c r="AE30" i="5" s="1"/>
  <c r="Y22" i="5"/>
  <c r="AE22" i="5" s="1"/>
  <c r="J22" i="3"/>
  <c r="K22" i="3" s="1"/>
  <c r="J21" i="3"/>
  <c r="K21" i="3" s="1"/>
  <c r="Y21" i="5"/>
  <c r="AE21" i="5" s="1"/>
  <c r="J38" i="3"/>
  <c r="K38" i="3" s="1"/>
  <c r="Y38" i="5"/>
  <c r="Y62" i="5"/>
  <c r="AE62" i="5" s="1"/>
  <c r="J62" i="3"/>
  <c r="K62" i="3" s="1"/>
  <c r="Y24" i="5"/>
  <c r="AE24" i="5" s="1"/>
  <c r="J24" i="3"/>
  <c r="K24" i="3" s="1"/>
  <c r="Y60" i="5"/>
  <c r="AE60" i="5" s="1"/>
  <c r="J60" i="3"/>
  <c r="K60" i="3" s="1"/>
  <c r="Y14" i="5"/>
  <c r="J14" i="3"/>
  <c r="U26" i="5"/>
  <c r="U51" i="5"/>
  <c r="U41" i="5"/>
  <c r="U50" i="5"/>
  <c r="J42" i="3"/>
  <c r="K42" i="3" s="1"/>
  <c r="Y42" i="5"/>
  <c r="AE42" i="5" s="1"/>
  <c r="J52" i="3"/>
  <c r="K52" i="3" s="1"/>
  <c r="Y52" i="5"/>
  <c r="AE52" i="5" s="1"/>
  <c r="J43" i="3"/>
  <c r="K43" i="3" s="1"/>
  <c r="Y43" i="5"/>
  <c r="AE43" i="5" s="1"/>
  <c r="Y23" i="5"/>
  <c r="AE23" i="5" s="1"/>
  <c r="J23" i="3"/>
  <c r="K23" i="3" s="1"/>
  <c r="J67" i="3"/>
  <c r="K67" i="3" s="1"/>
  <c r="Y67" i="5"/>
  <c r="Y58" i="5"/>
  <c r="AE58" i="5" s="1"/>
  <c r="J58" i="3"/>
  <c r="K58" i="3" s="1"/>
  <c r="Y56" i="5"/>
  <c r="AE56" i="5" s="1"/>
  <c r="J56" i="3"/>
  <c r="K56" i="3" s="1"/>
  <c r="Y47" i="5"/>
  <c r="AE47" i="5" s="1"/>
  <c r="J47" i="3"/>
  <c r="K47" i="3" s="1"/>
  <c r="J32" i="3"/>
  <c r="K32" i="3" s="1"/>
  <c r="Y32" i="5"/>
  <c r="AE32" i="5" s="1"/>
  <c r="J20" i="3"/>
  <c r="K20" i="3" s="1"/>
  <c r="Y20" i="5"/>
  <c r="AE20" i="5" s="1"/>
  <c r="J55" i="3"/>
  <c r="K55" i="3" s="1"/>
  <c r="Y55" i="5"/>
  <c r="AE55" i="5" s="1"/>
  <c r="Y63" i="5"/>
  <c r="AE63" i="5" s="1"/>
  <c r="J63" i="3"/>
  <c r="K63" i="3" s="1"/>
  <c r="U34" i="5"/>
  <c r="Y16" i="5" l="1"/>
  <c r="AE16" i="5" s="1"/>
  <c r="J16" i="3"/>
  <c r="K16" i="3" s="1"/>
  <c r="Y50" i="5"/>
  <c r="AE50" i="5" s="1"/>
  <c r="J50" i="3"/>
  <c r="K50" i="3" s="1"/>
  <c r="J51" i="3"/>
  <c r="K51" i="3" s="1"/>
  <c r="Y51" i="5"/>
  <c r="AE51" i="5" s="1"/>
  <c r="AE14" i="5"/>
  <c r="AA38" i="5"/>
  <c r="AE38" i="5"/>
  <c r="Y25" i="5"/>
  <c r="AE25" i="5" s="1"/>
  <c r="J25" i="3"/>
  <c r="K25" i="3" s="1"/>
  <c r="J53" i="3"/>
  <c r="K53" i="3" s="1"/>
  <c r="Y53" i="5"/>
  <c r="AE53" i="5" s="1"/>
  <c r="Y41" i="5"/>
  <c r="AE41" i="5" s="1"/>
  <c r="J41" i="3"/>
  <c r="K41" i="3" s="1"/>
  <c r="Y26" i="5"/>
  <c r="AE26" i="5" s="1"/>
  <c r="J26" i="3"/>
  <c r="K26" i="3" s="1"/>
  <c r="J28" i="3"/>
  <c r="K28" i="3" s="1"/>
  <c r="Y28" i="5"/>
  <c r="AE28" i="5" s="1"/>
  <c r="J37" i="3"/>
  <c r="K37" i="3" s="1"/>
  <c r="Y37" i="5"/>
  <c r="AE37" i="5" s="1"/>
  <c r="Y46" i="5"/>
  <c r="AE46" i="5" s="1"/>
  <c r="J46" i="3"/>
  <c r="K46" i="3" s="1"/>
  <c r="Y36" i="5"/>
  <c r="AE36" i="5" s="1"/>
  <c r="J36" i="3"/>
  <c r="K36" i="3" s="1"/>
  <c r="K14" i="3"/>
  <c r="Y40" i="5"/>
  <c r="AE40" i="5" s="1"/>
  <c r="J40" i="3"/>
  <c r="K40" i="3" s="1"/>
  <c r="J34" i="3"/>
  <c r="K34" i="3" s="1"/>
  <c r="Y34" i="5"/>
  <c r="AE34" i="5" s="1"/>
  <c r="U74" i="5"/>
  <c r="J74" i="3" l="1"/>
  <c r="K74" i="3"/>
  <c r="AA74" i="5"/>
  <c r="AG38" i="5"/>
  <c r="AG74" i="5" s="1"/>
  <c r="Y74" i="5"/>
  <c r="AE74" i="5"/>
  <c r="BC73" i="5" l="1"/>
  <c r="AN63" i="3"/>
  <c r="AO63" i="3" s="1"/>
  <c r="AN64" i="3"/>
  <c r="AO64" i="3" s="1"/>
  <c r="AN18" i="3"/>
  <c r="AO18" i="3" s="1"/>
  <c r="BC53" i="5" l="1"/>
  <c r="BC23" i="5"/>
  <c r="BC43" i="5"/>
  <c r="BC30" i="5"/>
  <c r="BC58" i="5"/>
  <c r="BC32" i="5"/>
  <c r="BC67" i="5"/>
  <c r="BC14" i="5"/>
  <c r="BC29" i="5"/>
  <c r="BC49" i="5"/>
  <c r="BC28" i="5"/>
  <c r="BC33" i="5"/>
  <c r="BC39" i="5"/>
  <c r="BC36" i="5"/>
  <c r="BC55" i="5"/>
  <c r="BC65" i="5"/>
  <c r="BC69" i="5"/>
  <c r="BC19" i="5"/>
  <c r="BC60" i="5"/>
  <c r="BC26" i="5"/>
  <c r="BC70" i="5"/>
  <c r="BC24" i="5"/>
  <c r="BC38" i="5"/>
  <c r="BC34" i="5"/>
  <c r="BC54" i="5"/>
  <c r="BC63" i="5"/>
  <c r="BC18" i="5"/>
  <c r="BC22" i="5"/>
  <c r="BC59" i="5"/>
  <c r="BC35" i="5"/>
  <c r="BC71" i="5"/>
  <c r="BC68" i="5"/>
  <c r="P73" i="3"/>
  <c r="BE73" i="5"/>
  <c r="BC25" i="5"/>
  <c r="BC46" i="5"/>
  <c r="BC62" i="5"/>
  <c r="BC51" i="5"/>
  <c r="BC56" i="5"/>
  <c r="BC66" i="5"/>
  <c r="BC72" i="5"/>
  <c r="BC17" i="5"/>
  <c r="BC48" i="5"/>
  <c r="BC41" i="5"/>
  <c r="BC21" i="5"/>
  <c r="BC47" i="5"/>
  <c r="BC64" i="5"/>
  <c r="BC50" i="5"/>
  <c r="BC37" i="5"/>
  <c r="BC16" i="5"/>
  <c r="BC61" i="5"/>
  <c r="AN59" i="3"/>
  <c r="AO59" i="3" s="1"/>
  <c r="AN35" i="3"/>
  <c r="AO35" i="3" s="1"/>
  <c r="AN70" i="3"/>
  <c r="AO70" i="3" s="1"/>
  <c r="AN66" i="3"/>
  <c r="AO66" i="3" s="1"/>
  <c r="AN65" i="3"/>
  <c r="AO65" i="3" s="1"/>
  <c r="AN73" i="3"/>
  <c r="AO73" i="3" s="1"/>
  <c r="AN69" i="3"/>
  <c r="AO69" i="3" s="1"/>
  <c r="AN68" i="3"/>
  <c r="AO68" i="3" s="1"/>
  <c r="AN30" i="3"/>
  <c r="AO30" i="3" s="1"/>
  <c r="AN62" i="3"/>
  <c r="AO62" i="3" s="1"/>
  <c r="AN29" i="3"/>
  <c r="AO29" i="3" s="1"/>
  <c r="BC45" i="5" l="1"/>
  <c r="P51" i="3"/>
  <c r="BE51" i="5"/>
  <c r="P46" i="3"/>
  <c r="Q46" i="3" s="1"/>
  <c r="BE46" i="5"/>
  <c r="P35" i="3"/>
  <c r="BE35" i="5"/>
  <c r="P22" i="3"/>
  <c r="BE22" i="5"/>
  <c r="BE63" i="5"/>
  <c r="P63" i="3"/>
  <c r="BE34" i="5"/>
  <c r="P34" i="3"/>
  <c r="P24" i="3"/>
  <c r="BE24" i="5"/>
  <c r="BE26" i="5"/>
  <c r="P26" i="3"/>
  <c r="P19" i="3"/>
  <c r="BE19" i="5"/>
  <c r="P65" i="3"/>
  <c r="BE65" i="5"/>
  <c r="P36" i="3"/>
  <c r="Q36" i="3" s="1"/>
  <c r="BE36" i="5"/>
  <c r="P33" i="3"/>
  <c r="Q33" i="3" s="1"/>
  <c r="BE33" i="5"/>
  <c r="BE49" i="5"/>
  <c r="P49" i="3"/>
  <c r="Q49" i="3" s="1"/>
  <c r="BE14" i="5"/>
  <c r="P14" i="3"/>
  <c r="P32" i="3"/>
  <c r="Q32" i="3" s="1"/>
  <c r="BE32" i="5"/>
  <c r="P30" i="3"/>
  <c r="BE30" i="5"/>
  <c r="BE23" i="5"/>
  <c r="P23" i="3"/>
  <c r="Q73" i="3"/>
  <c r="AH73" i="3"/>
  <c r="BC15" i="5"/>
  <c r="BC52" i="5"/>
  <c r="BC20" i="5"/>
  <c r="P61" i="3"/>
  <c r="BE61" i="5"/>
  <c r="BE37" i="5"/>
  <c r="P37" i="3"/>
  <c r="BE64" i="5"/>
  <c r="P64" i="3"/>
  <c r="P21" i="3"/>
  <c r="BE21" i="5"/>
  <c r="BE48" i="5"/>
  <c r="P48" i="3"/>
  <c r="Q48" i="3" s="1"/>
  <c r="P66" i="3"/>
  <c r="BE66" i="5"/>
  <c r="P68" i="3"/>
  <c r="BE68" i="5"/>
  <c r="BC44" i="5"/>
  <c r="BE62" i="5"/>
  <c r="P62" i="3"/>
  <c r="BE25" i="5"/>
  <c r="P25" i="3"/>
  <c r="BE59" i="5"/>
  <c r="P59" i="3"/>
  <c r="BE18" i="5"/>
  <c r="P18" i="3"/>
  <c r="P54" i="3"/>
  <c r="BE54" i="5"/>
  <c r="P38" i="3"/>
  <c r="BE38" i="5"/>
  <c r="P70" i="3"/>
  <c r="BE70" i="5"/>
  <c r="P60" i="3"/>
  <c r="BE60" i="5"/>
  <c r="P69" i="3"/>
  <c r="BE69" i="5"/>
  <c r="P55" i="3"/>
  <c r="BE55" i="5"/>
  <c r="P39" i="3"/>
  <c r="BE39" i="5"/>
  <c r="BE28" i="5"/>
  <c r="P28" i="3"/>
  <c r="P29" i="3"/>
  <c r="BE29" i="5"/>
  <c r="BE67" i="5"/>
  <c r="P67" i="3"/>
  <c r="BE58" i="5"/>
  <c r="P58" i="3"/>
  <c r="P43" i="3"/>
  <c r="Q43" i="3" s="1"/>
  <c r="BE43" i="5"/>
  <c r="P53" i="3"/>
  <c r="BE53" i="5"/>
  <c r="BC42" i="5"/>
  <c r="P56" i="3"/>
  <c r="BE56" i="5"/>
  <c r="P71" i="3"/>
  <c r="BE71" i="5"/>
  <c r="P16" i="3"/>
  <c r="BE16" i="5"/>
  <c r="BK16" i="5" s="1"/>
  <c r="BK74" i="5" s="1"/>
  <c r="BK83" i="5" s="1"/>
  <c r="BE50" i="5"/>
  <c r="P50" i="3"/>
  <c r="Q50" i="3" s="1"/>
  <c r="P47" i="3"/>
  <c r="Q47" i="3" s="1"/>
  <c r="BE47" i="5"/>
  <c r="BE41" i="5"/>
  <c r="P41" i="3"/>
  <c r="Q41" i="3" s="1"/>
  <c r="BE17" i="5"/>
  <c r="P17" i="3"/>
  <c r="BE72" i="5"/>
  <c r="P72" i="3"/>
  <c r="Q72" i="3" l="1"/>
  <c r="Q56" i="3"/>
  <c r="Q18" i="3"/>
  <c r="AH18" i="3"/>
  <c r="Q64" i="3"/>
  <c r="AH64" i="3"/>
  <c r="BE20" i="5"/>
  <c r="P20" i="3"/>
  <c r="BE15" i="5"/>
  <c r="P15" i="3"/>
  <c r="Q30" i="3"/>
  <c r="AH30" i="3"/>
  <c r="BC27" i="5"/>
  <c r="BE42" i="5"/>
  <c r="P42" i="3"/>
  <c r="Q42" i="3" s="1"/>
  <c r="Q29" i="3"/>
  <c r="AH29" i="3"/>
  <c r="Q55" i="3"/>
  <c r="Q70" i="3"/>
  <c r="AH70" i="3"/>
  <c r="Q25" i="3"/>
  <c r="AI73" i="3"/>
  <c r="Q65" i="3"/>
  <c r="AH65" i="3"/>
  <c r="Q24" i="3"/>
  <c r="Q22" i="3"/>
  <c r="Q51" i="3"/>
  <c r="Q17" i="3"/>
  <c r="Q58" i="3"/>
  <c r="Q28" i="3"/>
  <c r="Q59" i="3"/>
  <c r="AH59" i="3"/>
  <c r="Q37" i="3"/>
  <c r="Q34" i="3"/>
  <c r="P45" i="3"/>
  <c r="Q45" i="3" s="1"/>
  <c r="BE45" i="5"/>
  <c r="BC40" i="5"/>
  <c r="BC74" i="5" s="1"/>
  <c r="Q69" i="3"/>
  <c r="AH69" i="3"/>
  <c r="Q38" i="3"/>
  <c r="Q62" i="3"/>
  <c r="AH62" i="3"/>
  <c r="Q68" i="3"/>
  <c r="AH68" i="3"/>
  <c r="BE52" i="5"/>
  <c r="P52" i="3"/>
  <c r="Q52" i="3" s="1"/>
  <c r="Q23" i="3"/>
  <c r="Q19" i="3"/>
  <c r="Q35" i="3"/>
  <c r="AH35" i="3"/>
  <c r="Q71" i="3"/>
  <c r="Q67" i="3"/>
  <c r="Q14" i="3"/>
  <c r="Q26" i="3"/>
  <c r="Q63" i="3"/>
  <c r="AH63" i="3"/>
  <c r="Q16" i="3"/>
  <c r="Q53" i="3"/>
  <c r="Q39" i="3"/>
  <c r="Q60" i="3"/>
  <c r="Q54" i="3"/>
  <c r="P44" i="3"/>
  <c r="Q44" i="3" s="1"/>
  <c r="BE44" i="5"/>
  <c r="Q66" i="3"/>
  <c r="AH66" i="3"/>
  <c r="Q21" i="3"/>
  <c r="Q61" i="3"/>
  <c r="AI66" i="3" l="1"/>
  <c r="AI29" i="3"/>
  <c r="AI30" i="3"/>
  <c r="AI18" i="3"/>
  <c r="AI35" i="3"/>
  <c r="AI68" i="3"/>
  <c r="AI69" i="3"/>
  <c r="AI64" i="3"/>
  <c r="AI59" i="3"/>
  <c r="AI70" i="3"/>
  <c r="AI62" i="3"/>
  <c r="AI65" i="3"/>
  <c r="Q15" i="3"/>
  <c r="AI63" i="3"/>
  <c r="BE27" i="5"/>
  <c r="P27" i="3"/>
  <c r="BE40" i="5"/>
  <c r="P40" i="3"/>
  <c r="Q40" i="3" s="1"/>
  <c r="Q20" i="3"/>
  <c r="BE74" i="5" l="1"/>
  <c r="Q27" i="3"/>
  <c r="Q74" i="3" s="1"/>
  <c r="P74" i="3"/>
  <c r="E53" i="7" l="1"/>
  <c r="AJ52" i="8" l="1"/>
  <c r="AK52" i="8" s="1"/>
  <c r="G53" i="7"/>
  <c r="K53" i="7" s="1"/>
  <c r="E77" i="7" l="1"/>
  <c r="E16" i="7" l="1"/>
  <c r="G77" i="7"/>
  <c r="E78" i="7"/>
  <c r="G16" i="7" l="1"/>
  <c r="AJ15" i="8"/>
  <c r="E74" i="7"/>
  <c r="E80" i="7"/>
  <c r="G80" i="7" s="1"/>
  <c r="G78" i="7"/>
  <c r="AK15" i="8" l="1"/>
  <c r="AK72" i="8" s="1"/>
  <c r="AJ72" i="8"/>
  <c r="K16" i="7"/>
  <c r="K74" i="7" s="1"/>
  <c r="G74" i="7"/>
  <c r="R14" i="6" l="1"/>
  <c r="E14" i="6" l="1"/>
  <c r="R74" i="6"/>
  <c r="Y14" i="3"/>
  <c r="T14" i="6"/>
  <c r="T74" i="6" s="1"/>
  <c r="E77" i="6"/>
  <c r="Z14" i="3" l="1"/>
  <c r="Z74" i="3" s="1"/>
  <c r="Y74" i="3"/>
  <c r="G77" i="6"/>
  <c r="E78" i="6"/>
  <c r="E74" i="6"/>
  <c r="AB13" i="8"/>
  <c r="G14" i="6"/>
  <c r="G74" i="6" s="1"/>
  <c r="AC13" i="8" l="1"/>
  <c r="AC72" i="8" s="1"/>
  <c r="AB72" i="8"/>
  <c r="F55" i="6"/>
  <c r="E80" i="6"/>
  <c r="G80" i="6" s="1"/>
  <c r="G78" i="6"/>
  <c r="V55" i="3" l="1"/>
  <c r="H55" i="6"/>
  <c r="W55" i="3" l="1"/>
  <c r="AN39" i="3" l="1"/>
  <c r="AO39" i="3" s="1"/>
  <c r="F39" i="6" l="1"/>
  <c r="AN24" i="3"/>
  <c r="AO24" i="3" s="1"/>
  <c r="AN37" i="3"/>
  <c r="AO37" i="3" s="1"/>
  <c r="AN19" i="3"/>
  <c r="AO19" i="3" s="1"/>
  <c r="F19" i="6" l="1"/>
  <c r="F49" i="6"/>
  <c r="F38" i="6"/>
  <c r="F42" i="6"/>
  <c r="F50" i="6"/>
  <c r="F44" i="6"/>
  <c r="F23" i="6"/>
  <c r="F21" i="6"/>
  <c r="F40" i="6"/>
  <c r="F36" i="6"/>
  <c r="F43" i="6"/>
  <c r="F41" i="6"/>
  <c r="F14" i="6"/>
  <c r="F16" i="6"/>
  <c r="F47" i="6"/>
  <c r="F15" i="6"/>
  <c r="F37" i="6"/>
  <c r="F46" i="6"/>
  <c r="F22" i="6"/>
  <c r="F48" i="6"/>
  <c r="F34" i="6"/>
  <c r="F51" i="6"/>
  <c r="F17" i="6"/>
  <c r="V39" i="3"/>
  <c r="H39" i="6"/>
  <c r="L39" i="6" s="1"/>
  <c r="L74" i="6" s="1"/>
  <c r="F45" i="6"/>
  <c r="F52" i="6" l="1"/>
  <c r="V34" i="3"/>
  <c r="H34" i="6"/>
  <c r="H46" i="6"/>
  <c r="V46" i="3"/>
  <c r="W46" i="3" s="1"/>
  <c r="H47" i="6"/>
  <c r="V47" i="3"/>
  <c r="W47" i="3" s="1"/>
  <c r="V41" i="3"/>
  <c r="W41" i="3" s="1"/>
  <c r="H41" i="6"/>
  <c r="H40" i="6"/>
  <c r="V40" i="3"/>
  <c r="W40" i="3" s="1"/>
  <c r="H44" i="6"/>
  <c r="V44" i="3"/>
  <c r="W44" i="3" s="1"/>
  <c r="H38" i="6"/>
  <c r="V38" i="3"/>
  <c r="F24" i="6"/>
  <c r="W39" i="3"/>
  <c r="AH39" i="3"/>
  <c r="H17" i="6"/>
  <c r="V17" i="3"/>
  <c r="H48" i="6"/>
  <c r="V48" i="3"/>
  <c r="W48" i="3" s="1"/>
  <c r="H37" i="6"/>
  <c r="V37" i="3"/>
  <c r="V16" i="3"/>
  <c r="H16" i="6"/>
  <c r="H43" i="6"/>
  <c r="V43" i="3"/>
  <c r="W43" i="3" s="1"/>
  <c r="H21" i="6"/>
  <c r="V21" i="3"/>
  <c r="V50" i="3"/>
  <c r="W50" i="3" s="1"/>
  <c r="H50" i="6"/>
  <c r="H49" i="6"/>
  <c r="V49" i="3"/>
  <c r="W49" i="3" s="1"/>
  <c r="H45" i="6"/>
  <c r="V45" i="3"/>
  <c r="W45" i="3" s="1"/>
  <c r="H51" i="6"/>
  <c r="V51" i="3"/>
  <c r="H22" i="6"/>
  <c r="V22" i="3"/>
  <c r="H15" i="6"/>
  <c r="V15" i="3"/>
  <c r="H14" i="6"/>
  <c r="V14" i="3"/>
  <c r="H36" i="6"/>
  <c r="V36" i="3"/>
  <c r="W36" i="3" s="1"/>
  <c r="H23" i="6"/>
  <c r="V23" i="3"/>
  <c r="V42" i="3"/>
  <c r="W42" i="3" s="1"/>
  <c r="H42" i="6"/>
  <c r="H19" i="6"/>
  <c r="V19" i="3"/>
  <c r="F60" i="6"/>
  <c r="F74" i="6" l="1"/>
  <c r="W19" i="3"/>
  <c r="AH19" i="3"/>
  <c r="W17" i="3"/>
  <c r="AI39" i="3"/>
  <c r="W22" i="3"/>
  <c r="W16" i="3"/>
  <c r="W21" i="3"/>
  <c r="W37" i="3"/>
  <c r="AH37" i="3"/>
  <c r="W38" i="3"/>
  <c r="W14" i="3"/>
  <c r="W51" i="3"/>
  <c r="W34" i="3"/>
  <c r="V60" i="3"/>
  <c r="H60" i="6"/>
  <c r="W23" i="3"/>
  <c r="H52" i="6"/>
  <c r="V52" i="3"/>
  <c r="W52" i="3" s="1"/>
  <c r="W15" i="3"/>
  <c r="V24" i="3"/>
  <c r="V74" i="3" s="1"/>
  <c r="H24" i="6"/>
  <c r="H74" i="6" s="1"/>
  <c r="W60" i="3" l="1"/>
  <c r="W24" i="3"/>
  <c r="W74" i="3" s="1"/>
  <c r="AH24" i="3"/>
  <c r="AI37" i="3"/>
  <c r="AI19" i="3"/>
  <c r="AI24" i="3" l="1"/>
  <c r="AN55" i="3" l="1"/>
  <c r="AO55" i="3" s="1"/>
  <c r="AN72" i="3"/>
  <c r="AO72" i="3" s="1"/>
  <c r="AN58" i="3"/>
  <c r="AO58" i="3" s="1"/>
  <c r="AN71" i="3"/>
  <c r="AO71" i="3" s="1"/>
  <c r="AN61" i="3"/>
  <c r="AO61" i="3" s="1"/>
  <c r="AN67" i="3"/>
  <c r="AO67" i="3" s="1"/>
  <c r="F71" i="7" l="1"/>
  <c r="F58" i="7"/>
  <c r="F61" i="7"/>
  <c r="F67" i="7"/>
  <c r="F55" i="7"/>
  <c r="F72" i="7"/>
  <c r="AN23" i="3"/>
  <c r="AO23" i="3" s="1"/>
  <c r="AN53" i="3"/>
  <c r="AO53" i="3" s="1"/>
  <c r="AN17" i="3"/>
  <c r="AO17" i="3" s="1"/>
  <c r="AN54" i="3"/>
  <c r="AO54" i="3" s="1"/>
  <c r="AN16" i="3"/>
  <c r="AO16" i="3" s="1"/>
  <c r="AN51" i="3"/>
  <c r="AO51" i="3" s="1"/>
  <c r="AN21" i="3"/>
  <c r="AO21" i="3" s="1"/>
  <c r="AN60" i="3"/>
  <c r="AO60" i="3" s="1"/>
  <c r="AN38" i="3"/>
  <c r="AO38" i="3" s="1"/>
  <c r="AN14" i="3"/>
  <c r="AN26" i="3"/>
  <c r="AO26" i="3" s="1"/>
  <c r="AN22" i="3"/>
  <c r="AO22" i="3" s="1"/>
  <c r="AN25" i="3"/>
  <c r="AO25" i="3" s="1"/>
  <c r="AN27" i="3"/>
  <c r="AO27" i="3" s="1"/>
  <c r="AN20" i="3"/>
  <c r="AO20" i="3" s="1"/>
  <c r="AN28" i="3"/>
  <c r="AO28" i="3" s="1"/>
  <c r="AN34" i="3"/>
  <c r="AO34" i="3" s="1"/>
  <c r="AN15" i="3"/>
  <c r="AO15" i="3" s="1"/>
  <c r="AN56" i="3"/>
  <c r="AO56" i="3" s="1"/>
  <c r="H61" i="7" l="1"/>
  <c r="L61" i="7" s="1"/>
  <c r="AB61" i="3"/>
  <c r="F38" i="7"/>
  <c r="F28" i="7"/>
  <c r="F34" i="7"/>
  <c r="F20" i="7"/>
  <c r="F27" i="7"/>
  <c r="F60" i="7"/>
  <c r="F17" i="7"/>
  <c r="AB72" i="3"/>
  <c r="H72" i="7"/>
  <c r="L72" i="7" s="1"/>
  <c r="F36" i="7"/>
  <c r="F53" i="7"/>
  <c r="F46" i="7"/>
  <c r="F42" i="7"/>
  <c r="F21" i="7"/>
  <c r="AB55" i="3"/>
  <c r="H55" i="7"/>
  <c r="L55" i="7" s="1"/>
  <c r="AB58" i="3"/>
  <c r="H58" i="7"/>
  <c r="L58" i="7" s="1"/>
  <c r="F49" i="7"/>
  <c r="F22" i="7"/>
  <c r="F44" i="7"/>
  <c r="F56" i="7"/>
  <c r="F43" i="7"/>
  <c r="F45" i="7"/>
  <c r="F50" i="7"/>
  <c r="F52" i="7"/>
  <c r="F23" i="7"/>
  <c r="AO14" i="3"/>
  <c r="F26" i="7"/>
  <c r="F16" i="7"/>
  <c r="AB67" i="3"/>
  <c r="H67" i="7"/>
  <c r="L67" i="7" s="1"/>
  <c r="H71" i="7"/>
  <c r="L71" i="7" s="1"/>
  <c r="AB71" i="3"/>
  <c r="F40" i="7"/>
  <c r="F48" i="7"/>
  <c r="F15" i="7"/>
  <c r="F51" i="7"/>
  <c r="F41" i="7"/>
  <c r="F47" i="7"/>
  <c r="F25" i="7"/>
  <c r="F54" i="7"/>
  <c r="F14" i="7"/>
  <c r="AC71" i="3" l="1"/>
  <c r="AH71" i="3"/>
  <c r="AB52" i="3"/>
  <c r="AC52" i="3" s="1"/>
  <c r="H52" i="7"/>
  <c r="L52" i="7" s="1"/>
  <c r="H27" i="7"/>
  <c r="L27" i="7" s="1"/>
  <c r="AB27" i="3"/>
  <c r="AC55" i="3"/>
  <c r="AH55" i="3"/>
  <c r="AC72" i="3"/>
  <c r="AH72" i="3"/>
  <c r="H47" i="7"/>
  <c r="L47" i="7" s="1"/>
  <c r="AB47" i="3"/>
  <c r="AC47" i="3" s="1"/>
  <c r="H22" i="7"/>
  <c r="L22" i="7" s="1"/>
  <c r="AB22" i="3"/>
  <c r="H54" i="7"/>
  <c r="L54" i="7" s="1"/>
  <c r="AB54" i="3"/>
  <c r="AB41" i="3"/>
  <c r="AC41" i="3" s="1"/>
  <c r="H41" i="7"/>
  <c r="L41" i="7" s="1"/>
  <c r="AB48" i="3"/>
  <c r="AC48" i="3" s="1"/>
  <c r="H48" i="7"/>
  <c r="L48" i="7" s="1"/>
  <c r="AB50" i="3"/>
  <c r="AC50" i="3" s="1"/>
  <c r="H50" i="7"/>
  <c r="L50" i="7" s="1"/>
  <c r="H56" i="7"/>
  <c r="L56" i="7" s="1"/>
  <c r="AB56" i="3"/>
  <c r="AB49" i="3"/>
  <c r="AC49" i="3" s="1"/>
  <c r="H49" i="7"/>
  <c r="L49" i="7" s="1"/>
  <c r="H21" i="7"/>
  <c r="L21" i="7" s="1"/>
  <c r="AB21" i="3"/>
  <c r="AB53" i="3"/>
  <c r="H53" i="7"/>
  <c r="L53" i="7" s="1"/>
  <c r="H17" i="7"/>
  <c r="L17" i="7" s="1"/>
  <c r="AB17" i="3"/>
  <c r="H20" i="7"/>
  <c r="L20" i="7" s="1"/>
  <c r="AB20" i="3"/>
  <c r="H38" i="7"/>
  <c r="L38" i="7" s="1"/>
  <c r="AB38" i="3"/>
  <c r="AB15" i="3"/>
  <c r="H15" i="7"/>
  <c r="L15" i="7" s="1"/>
  <c r="AB43" i="3"/>
  <c r="AC43" i="3" s="1"/>
  <c r="H43" i="7"/>
  <c r="L43" i="7" s="1"/>
  <c r="AB28" i="3"/>
  <c r="H28" i="7"/>
  <c r="L28" i="7" s="1"/>
  <c r="AC67" i="3"/>
  <c r="AH67" i="3"/>
  <c r="AB46" i="3"/>
  <c r="AC46" i="3" s="1"/>
  <c r="H46" i="7"/>
  <c r="L46" i="7" s="1"/>
  <c r="AB25" i="3"/>
  <c r="H25" i="7"/>
  <c r="L25" i="7" s="1"/>
  <c r="H51" i="7"/>
  <c r="L51" i="7" s="1"/>
  <c r="AB51" i="3"/>
  <c r="AB40" i="3"/>
  <c r="AC40" i="3" s="1"/>
  <c r="H40" i="7"/>
  <c r="L40" i="7" s="1"/>
  <c r="H16" i="7"/>
  <c r="L16" i="7" s="1"/>
  <c r="AB16" i="3"/>
  <c r="H23" i="7"/>
  <c r="L23" i="7" s="1"/>
  <c r="AB23" i="3"/>
  <c r="AB45" i="3"/>
  <c r="AC45" i="3" s="1"/>
  <c r="H45" i="7"/>
  <c r="L45" i="7" s="1"/>
  <c r="AB44" i="3"/>
  <c r="AC44" i="3" s="1"/>
  <c r="H44" i="7"/>
  <c r="L44" i="7" s="1"/>
  <c r="H42" i="7"/>
  <c r="L42" i="7" s="1"/>
  <c r="AB42" i="3"/>
  <c r="AC42" i="3" s="1"/>
  <c r="H36" i="7"/>
  <c r="L36" i="7" s="1"/>
  <c r="AB36" i="3"/>
  <c r="AC36" i="3" s="1"/>
  <c r="AB60" i="3"/>
  <c r="H60" i="7"/>
  <c r="L60" i="7" s="1"/>
  <c r="AB34" i="3"/>
  <c r="H34" i="7"/>
  <c r="L34" i="7" s="1"/>
  <c r="AC61" i="3"/>
  <c r="AH61" i="3"/>
  <c r="H14" i="7"/>
  <c r="F74" i="7"/>
  <c r="AB14" i="3"/>
  <c r="H26" i="7"/>
  <c r="L26" i="7" s="1"/>
  <c r="AB26" i="3"/>
  <c r="AC58" i="3"/>
  <c r="AH58" i="3"/>
  <c r="AC22" i="3" l="1"/>
  <c r="AH22" i="3"/>
  <c r="AC23" i="3"/>
  <c r="AH23" i="3"/>
  <c r="AC51" i="3"/>
  <c r="AH51" i="3"/>
  <c r="AC15" i="3"/>
  <c r="AH15" i="3"/>
  <c r="AI55" i="3"/>
  <c r="AC34" i="3"/>
  <c r="AH34" i="3"/>
  <c r="AC17" i="3"/>
  <c r="AH17" i="3"/>
  <c r="AI58" i="3"/>
  <c r="H74" i="7"/>
  <c r="L14" i="7"/>
  <c r="L74" i="7" s="1"/>
  <c r="AC60" i="3"/>
  <c r="AH60" i="3"/>
  <c r="AC38" i="3"/>
  <c r="AH38" i="3"/>
  <c r="AC56" i="3"/>
  <c r="AH56" i="3"/>
  <c r="AI71" i="3"/>
  <c r="AI61" i="3"/>
  <c r="AC16" i="3"/>
  <c r="AH16" i="3"/>
  <c r="AI67" i="3"/>
  <c r="AC28" i="3"/>
  <c r="AH28" i="3"/>
  <c r="AC53" i="3"/>
  <c r="AH53" i="3"/>
  <c r="AI72" i="3"/>
  <c r="AB74" i="3"/>
  <c r="AC14" i="3"/>
  <c r="AH14" i="3"/>
  <c r="AC26" i="3"/>
  <c r="AH26" i="3"/>
  <c r="AC25" i="3"/>
  <c r="AH25" i="3"/>
  <c r="AC20" i="3"/>
  <c r="AH20" i="3"/>
  <c r="AC21" i="3"/>
  <c r="AH21" i="3"/>
  <c r="AC54" i="3"/>
  <c r="AH54" i="3"/>
  <c r="AC27" i="3"/>
  <c r="AH27" i="3"/>
  <c r="AI54" i="3" l="1"/>
  <c r="AI25" i="3"/>
  <c r="AI28" i="3"/>
  <c r="AI22" i="3"/>
  <c r="AI60" i="3"/>
  <c r="AI16" i="3"/>
  <c r="AI56" i="3"/>
  <c r="AI21" i="3"/>
  <c r="AI26" i="3"/>
  <c r="AI14" i="3"/>
  <c r="AI17" i="3"/>
  <c r="AI51" i="3"/>
  <c r="AC74" i="3"/>
  <c r="AI38" i="3"/>
  <c r="AI15" i="3"/>
  <c r="AI27" i="3"/>
  <c r="AI20" i="3"/>
  <c r="AI53" i="3"/>
  <c r="AI34" i="3"/>
  <c r="AC7" i="3"/>
  <c r="AI23" i="3"/>
  <c r="AN32" i="3" l="1"/>
  <c r="AO32" i="3" l="1"/>
  <c r="F32" i="4"/>
  <c r="D32" i="3" l="1"/>
  <c r="H32" i="4"/>
  <c r="AH32" i="3" l="1"/>
  <c r="E32" i="3"/>
  <c r="AN48" i="3"/>
  <c r="AO48" i="3" s="1"/>
  <c r="F48" i="4" l="1"/>
  <c r="AI32" i="3"/>
  <c r="D48" i="3" l="1"/>
  <c r="H48" i="4"/>
  <c r="AN41" i="3"/>
  <c r="AO41" i="3" s="1"/>
  <c r="AN44" i="3"/>
  <c r="AO44" i="3" s="1"/>
  <c r="AN43" i="3"/>
  <c r="AO43" i="3" s="1"/>
  <c r="AN36" i="3"/>
  <c r="AO36" i="3" s="1"/>
  <c r="AN46" i="3"/>
  <c r="AO46" i="3" s="1"/>
  <c r="AN40" i="3"/>
  <c r="AO40" i="3" s="1"/>
  <c r="AN50" i="3"/>
  <c r="AO50" i="3" s="1"/>
  <c r="AN45" i="3"/>
  <c r="AO45" i="3" s="1"/>
  <c r="AN52" i="3"/>
  <c r="AO52" i="3" s="1"/>
  <c r="AN49" i="3"/>
  <c r="AO49" i="3" s="1"/>
  <c r="F44" i="4" l="1"/>
  <c r="F52" i="4"/>
  <c r="F43" i="4"/>
  <c r="F49" i="4"/>
  <c r="F40" i="4"/>
  <c r="F50" i="4"/>
  <c r="F36" i="4"/>
  <c r="F41" i="4"/>
  <c r="F45" i="4"/>
  <c r="F46" i="4"/>
  <c r="E48" i="3"/>
  <c r="AH48" i="3"/>
  <c r="AN42" i="3"/>
  <c r="AO42" i="3" s="1"/>
  <c r="AN47" i="3"/>
  <c r="AO47" i="3" s="1"/>
  <c r="H45" i="4" l="1"/>
  <c r="D45" i="3"/>
  <c r="H41" i="4"/>
  <c r="D41" i="3"/>
  <c r="H40" i="4"/>
  <c r="D40" i="3"/>
  <c r="F47" i="4"/>
  <c r="D36" i="3"/>
  <c r="H36" i="4"/>
  <c r="D49" i="3"/>
  <c r="H49" i="4"/>
  <c r="H44" i="4"/>
  <c r="D44" i="3"/>
  <c r="D46" i="3"/>
  <c r="H46" i="4"/>
  <c r="H52" i="4"/>
  <c r="D52" i="3"/>
  <c r="F42" i="4"/>
  <c r="AI48" i="3"/>
  <c r="D50" i="3"/>
  <c r="H50" i="4"/>
  <c r="D43" i="3"/>
  <c r="H43" i="4"/>
  <c r="AN33" i="3"/>
  <c r="E43" i="3" l="1"/>
  <c r="AH43" i="3"/>
  <c r="E44" i="3"/>
  <c r="AH44" i="3"/>
  <c r="AH40" i="3"/>
  <c r="E40" i="3"/>
  <c r="H42" i="4"/>
  <c r="D42" i="3"/>
  <c r="AH50" i="3"/>
  <c r="E50" i="3"/>
  <c r="E41" i="3"/>
  <c r="AH41" i="3"/>
  <c r="F33" i="4"/>
  <c r="AH52" i="3"/>
  <c r="E52" i="3"/>
  <c r="E49" i="3"/>
  <c r="AH49" i="3"/>
  <c r="D47" i="3"/>
  <c r="H47" i="4"/>
  <c r="AO33" i="3"/>
  <c r="AO74" i="3" s="1"/>
  <c r="AN74" i="3"/>
  <c r="E45" i="3"/>
  <c r="AH45" i="3"/>
  <c r="E46" i="3"/>
  <c r="AH46" i="3"/>
  <c r="AH36" i="3"/>
  <c r="E36" i="3"/>
  <c r="AI45" i="3" l="1"/>
  <c r="AI41" i="3"/>
  <c r="E47" i="3"/>
  <c r="AH47" i="3"/>
  <c r="AI36" i="3"/>
  <c r="AI49" i="3"/>
  <c r="AI52" i="3"/>
  <c r="AI50" i="3"/>
  <c r="AI46" i="3"/>
  <c r="D33" i="3"/>
  <c r="H33" i="4"/>
  <c r="H74" i="4" s="1"/>
  <c r="F74" i="4"/>
  <c r="E42" i="3"/>
  <c r="AH42" i="3"/>
  <c r="AI40" i="3"/>
  <c r="AI43" i="3"/>
  <c r="AI44" i="3"/>
  <c r="E33" i="3" l="1"/>
  <c r="E74" i="3" s="1"/>
  <c r="AH33" i="3"/>
  <c r="D74" i="3"/>
  <c r="AI42" i="3"/>
  <c r="AI47" i="3"/>
  <c r="AI33" i="3" l="1"/>
  <c r="AI74" i="3" s="1"/>
  <c r="AH74" i="3"/>
</calcChain>
</file>

<file path=xl/sharedStrings.xml><?xml version="1.0" encoding="utf-8"?>
<sst xmlns="http://schemas.openxmlformats.org/spreadsheetml/2006/main" count="310" uniqueCount="56">
  <si>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</si>
  <si>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</si>
  <si>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</si>
  <si>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</si>
  <si>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</si>
  <si>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</si>
  <si>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</si>
  <si>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</si>
  <si>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</si>
  <si>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</si>
  <si>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</si>
  <si>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</si>
  <si>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</si>
  <si>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</si>
  <si>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</si>
  <si>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</si>
  <si>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</si>
  <si>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</si>
  <si>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</si>
  <si>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</si>
  <si>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</si>
  <si>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</si>
  <si>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</si>
  <si>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</si>
  <si>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</si>
  <si>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</si>
  <si>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</si>
  <si>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</si>
  <si>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</si>
  <si>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</si>
  <si>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</si>
  <si>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</si>
  <si>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</si>
  <si>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</si>
  <si>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</si>
  <si>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</si>
  <si>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</si>
  <si>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</si>
  <si>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</si>
  <si>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</si>
  <si>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</si>
  <si>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</si>
  <si>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</si>
  <si>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</si>
  <si>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</si>
  <si>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r>
      <t xml:space="preserve">Утвержденное плановое задание в соответствии с заседанием </t>
    </r>
    <r>
      <rPr>
        <b/>
        <i/>
        <sz val="11"/>
        <color indexed="8"/>
        <rFont val="Times New Roman"/>
        <family val="1"/>
        <charset val="204"/>
      </rPr>
      <t>Комиссии 1/2022</t>
    </r>
  </si>
  <si>
    <r>
      <t xml:space="preserve">Проект планового задания для заседания </t>
    </r>
    <r>
      <rPr>
        <b/>
        <i/>
        <sz val="11"/>
        <color indexed="8"/>
        <rFont val="Times New Roman"/>
        <family val="1"/>
        <charset val="204"/>
      </rPr>
      <t>Комиссии 2/2022</t>
    </r>
  </si>
  <si>
    <t>Внесенные в проект планового задания изменения в соответствии с заседанием Комиссии 2/2022</t>
  </si>
  <si>
    <t>Объемы медицинской помощи на 2022 год</t>
  </si>
  <si>
    <t>Финансовое обеспечение медицинской помощи на 2022 год</t>
  </si>
  <si>
    <t>Предложение Министерства здравоохранения Камчатского края о перераспределении МБТ (расп.от 28.01.20222 № 109-р)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</si>
  <si>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</si>
  <si>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 xml:space="preserve">Итого на медицинскую помощь </t>
  </si>
  <si>
    <t>ВСЕГО распределено в рамках ТП ОМС</t>
  </si>
  <si>
    <t>от  18.02.2022 года № 2 /2022</t>
  </si>
  <si>
    <t>в т.ч. МБТ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</si>
</sst>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_р_."/>
    <numFmt numFmtId="173" formatCode="#,##0.00_ ;[Red]\-#,##0.00\ "/>
    <numFmt numFmtId="174" formatCode="#,##0.00_ ;\-#,##0.00\ "/>
  </numFmts>
  <fonts count="4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21" fillId="0" borderId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7" borderId="0" applyNumberFormat="0" applyBorder="0" applyAlignment="0" applyProtection="0"/>
    <xf numFmtId="0" fontId="5" fillId="7" borderId="1" applyNumberFormat="0" applyAlignment="0" applyProtection="0"/>
    <xf numFmtId="0" fontId="6" fillId="18" borderId="2" applyNumberFormat="0" applyAlignment="0" applyProtection="0"/>
    <xf numFmtId="0" fontId="7" fillId="18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9" borderId="7" applyNumberFormat="0" applyAlignment="0" applyProtection="0"/>
    <xf numFmtId="0" fontId="13" fillId="0" borderId="0" applyNumberFormat="0" applyFill="0" applyBorder="0" applyAlignment="0" applyProtection="0"/>
    <xf numFmtId="0" fontId="14" fillId="20" borderId="0" applyNumberFormat="0" applyBorder="0" applyAlignment="0" applyProtection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21" borderId="8" applyNumberFormat="0" applyFont="0" applyAlignment="0" applyProtection="0"/>
    <xf numFmtId="0" fontId="2" fillId="21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9" fillId="4" borderId="0" applyNumberFormat="0" applyBorder="0" applyAlignment="0" applyProtection="0"/>
  </cellStyleXfs>
  <cellXfs count="429">
    <xf numFmtId="0" fontId="0" fillId="0" borderId="0" xfId="0"/>
    <xf numFmtId="0" fontId="26" fillId="0" borderId="0" xfId="34" applyFont="1"/>
    <xf numFmtId="0" fontId="26" fillId="0" borderId="0" xfId="34" applyFont="1" applyFill="1"/>
    <xf numFmtId="0" fontId="26" fillId="0" borderId="0" xfId="34" applyFont="1" applyFill="1" applyAlignment="1">
      <alignment horizontal="center"/>
    </xf>
    <xf numFmtId="170" fontId="26" fillId="0" borderId="10" xfId="35" applyNumberFormat="1" applyFont="1" applyBorder="1" applyAlignment="1" applyProtection="1">
      <alignment horizontal="center" wrapText="1"/>
    </xf>
    <xf numFmtId="170" fontId="26" fillId="0" borderId="11" xfId="35" applyNumberFormat="1" applyFont="1" applyBorder="1" applyAlignment="1" applyProtection="1">
      <alignment horizontal="center" wrapText="1"/>
    </xf>
    <xf numFmtId="165" fontId="26" fillId="22" borderId="11" xfId="34" applyNumberFormat="1" applyFont="1" applyFill="1" applyBorder="1" applyAlignment="1">
      <alignment horizontal="center" wrapText="1"/>
    </xf>
    <xf numFmtId="165" fontId="26" fillId="0" borderId="11" xfId="34" applyNumberFormat="1" applyFont="1" applyFill="1" applyBorder="1" applyAlignment="1">
      <alignment horizontal="center" wrapText="1"/>
    </xf>
    <xf numFmtId="167" fontId="26" fillId="0" borderId="0" xfId="34" applyNumberFormat="1" applyFont="1"/>
    <xf numFmtId="165" fontId="26" fillId="0" borderId="12" xfId="34" applyNumberFormat="1" applyFont="1" applyFill="1" applyBorder="1" applyAlignment="1">
      <alignment horizontal="center" wrapText="1"/>
    </xf>
    <xf numFmtId="165" fontId="26" fillId="0" borderId="13" xfId="35" applyNumberFormat="1" applyFont="1" applyBorder="1" applyAlignment="1" applyProtection="1">
      <alignment horizontal="center" wrapText="1"/>
    </xf>
    <xf numFmtId="0" fontId="26" fillId="24" borderId="14" xfId="34" applyFont="1" applyFill="1" applyBorder="1" applyAlignment="1">
      <alignment horizontal="center" wrapText="1"/>
    </xf>
    <xf numFmtId="166" fontId="26" fillId="24" borderId="15" xfId="43" applyFont="1" applyFill="1" applyBorder="1"/>
    <xf numFmtId="0" fontId="26" fillId="24" borderId="16" xfId="34" applyFont="1" applyFill="1" applyBorder="1" applyAlignment="1">
      <alignment horizontal="center" wrapText="1"/>
    </xf>
    <xf numFmtId="166" fontId="26" fillId="24" borderId="11" xfId="43" applyFont="1" applyFill="1" applyBorder="1"/>
    <xf numFmtId="0" fontId="26" fillId="24" borderId="17" xfId="34" applyFont="1" applyFill="1" applyBorder="1" applyAlignment="1">
      <alignment horizontal="center" wrapText="1"/>
    </xf>
    <xf numFmtId="166" fontId="26" fillId="24" borderId="12" xfId="43" applyFont="1" applyFill="1" applyBorder="1"/>
    <xf numFmtId="0" fontId="27" fillId="24" borderId="18" xfId="34" applyFont="1" applyFill="1" applyBorder="1" applyAlignment="1">
      <alignment horizontal="center" wrapText="1"/>
    </xf>
    <xf numFmtId="166" fontId="27" fillId="24" borderId="19" xfId="43" applyFont="1" applyFill="1" applyBorder="1"/>
    <xf numFmtId="0" fontId="27" fillId="0" borderId="0" xfId="34" applyFont="1" applyAlignment="1"/>
    <xf numFmtId="0" fontId="26" fillId="0" borderId="0" xfId="0" applyFont="1" applyFill="1"/>
    <xf numFmtId="0" fontId="28" fillId="0" borderId="10" xfId="34" applyFont="1" applyFill="1" applyBorder="1" applyAlignment="1">
      <alignment horizontal="center" vertical="center" wrapText="1"/>
    </xf>
    <xf numFmtId="0" fontId="28" fillId="0" borderId="11" xfId="34" applyFont="1" applyFill="1" applyBorder="1" applyAlignment="1">
      <alignment horizontal="center" vertical="center" wrapText="1"/>
    </xf>
    <xf numFmtId="0" fontId="28" fillId="22" borderId="11" xfId="34" applyFont="1" applyFill="1" applyBorder="1" applyAlignment="1">
      <alignment horizontal="center" vertical="center" wrapText="1"/>
    </xf>
    <xf numFmtId="0" fontId="28" fillId="0" borderId="16" xfId="34" applyFont="1" applyFill="1" applyBorder="1" applyAlignment="1">
      <alignment horizontal="center" vertical="center" wrapText="1"/>
    </xf>
    <xf numFmtId="0" fontId="26" fillId="0" borderId="20" xfId="34" applyFont="1" applyBorder="1" applyAlignment="1">
      <alignment horizontal="center"/>
    </xf>
    <xf numFmtId="0" fontId="26" fillId="0" borderId="21" xfId="0" applyFont="1" applyFill="1" applyBorder="1"/>
    <xf numFmtId="0" fontId="26" fillId="0" borderId="20" xfId="34" applyFont="1" applyFill="1" applyBorder="1" applyAlignment="1">
      <alignment horizontal="center"/>
    </xf>
    <xf numFmtId="0" fontId="26" fillId="0" borderId="20" xfId="0" applyFont="1" applyFill="1" applyBorder="1"/>
    <xf numFmtId="0" fontId="26" fillId="0" borderId="20" xfId="0" applyFont="1" applyBorder="1"/>
    <xf numFmtId="0" fontId="26" fillId="0" borderId="20" xfId="0" applyFont="1" applyBorder="1" applyAlignment="1">
      <alignment horizontal="left"/>
    </xf>
    <xf numFmtId="0" fontId="26" fillId="0" borderId="22" xfId="0" applyFont="1" applyBorder="1"/>
    <xf numFmtId="0" fontId="26" fillId="0" borderId="23" xfId="36" applyFont="1" applyFill="1" applyBorder="1"/>
    <xf numFmtId="0" fontId="26" fillId="0" borderId="20" xfId="36" applyFont="1" applyFill="1" applyBorder="1"/>
    <xf numFmtId="0" fontId="26" fillId="0" borderId="24" xfId="36" applyFont="1" applyFill="1" applyBorder="1"/>
    <xf numFmtId="166" fontId="26" fillId="0" borderId="0" xfId="34" applyNumberFormat="1" applyFont="1"/>
    <xf numFmtId="166" fontId="26" fillId="0" borderId="16" xfId="34" applyNumberFormat="1" applyFont="1" applyBorder="1"/>
    <xf numFmtId="0" fontId="26" fillId="0" borderId="25" xfId="34" applyFont="1" applyBorder="1"/>
    <xf numFmtId="0" fontId="26" fillId="0" borderId="26" xfId="34" applyFont="1" applyBorder="1"/>
    <xf numFmtId="166" fontId="26" fillId="0" borderId="27" xfId="34" applyNumberFormat="1" applyFont="1" applyFill="1" applyBorder="1"/>
    <xf numFmtId="0" fontId="27" fillId="0" borderId="0" xfId="34" applyFont="1"/>
    <xf numFmtId="166" fontId="26" fillId="0" borderId="0" xfId="43" applyFont="1"/>
    <xf numFmtId="0" fontId="28" fillId="22" borderId="28" xfId="34" applyFont="1" applyFill="1" applyBorder="1" applyAlignment="1">
      <alignment horizontal="center" vertical="center" wrapText="1"/>
    </xf>
    <xf numFmtId="0" fontId="28" fillId="22" borderId="16" xfId="34" applyFont="1" applyFill="1" applyBorder="1" applyAlignment="1">
      <alignment horizontal="center" vertical="center" wrapText="1"/>
    </xf>
    <xf numFmtId="0" fontId="28" fillId="0" borderId="29" xfId="34" applyFont="1" applyFill="1" applyBorder="1" applyAlignment="1">
      <alignment horizontal="center" vertical="center" wrapText="1"/>
    </xf>
    <xf numFmtId="166" fontId="26" fillId="0" borderId="10" xfId="35" applyNumberFormat="1" applyFont="1" applyBorder="1" applyAlignment="1" applyProtection="1">
      <alignment horizontal="center" wrapText="1"/>
    </xf>
    <xf numFmtId="166" fontId="26" fillId="0" borderId="11" xfId="35" applyNumberFormat="1" applyFont="1" applyBorder="1" applyAlignment="1" applyProtection="1">
      <alignment horizontal="center" wrapText="1"/>
    </xf>
    <xf numFmtId="169" fontId="26" fillId="22" borderId="28" xfId="34" applyNumberFormat="1" applyFont="1" applyFill="1" applyBorder="1" applyAlignment="1">
      <alignment horizontal="center" wrapText="1"/>
    </xf>
    <xf numFmtId="166" fontId="26" fillId="22" borderId="11" xfId="34" applyNumberFormat="1" applyFont="1" applyFill="1" applyBorder="1" applyAlignment="1">
      <alignment horizontal="center" wrapText="1"/>
    </xf>
    <xf numFmtId="169" fontId="26" fillId="0" borderId="11" xfId="34" applyNumberFormat="1" applyFont="1" applyBorder="1" applyAlignment="1">
      <alignment horizontal="center" wrapText="1"/>
    </xf>
    <xf numFmtId="169" fontId="26" fillId="22" borderId="11" xfId="34" applyNumberFormat="1" applyFont="1" applyFill="1" applyBorder="1" applyAlignment="1">
      <alignment horizontal="center" wrapText="1"/>
    </xf>
    <xf numFmtId="166" fontId="26" fillId="0" borderId="11" xfId="34" applyNumberFormat="1" applyFont="1" applyFill="1" applyBorder="1" applyAlignment="1">
      <alignment horizontal="center" wrapText="1"/>
    </xf>
    <xf numFmtId="166" fontId="26" fillId="22" borderId="16" xfId="34" applyNumberFormat="1" applyFont="1" applyFill="1" applyBorder="1" applyAlignment="1">
      <alignment horizontal="center" wrapText="1"/>
    </xf>
    <xf numFmtId="169" fontId="26" fillId="0" borderId="10" xfId="35" applyNumberFormat="1" applyFont="1" applyBorder="1" applyAlignment="1" applyProtection="1">
      <alignment horizontal="center" wrapText="1"/>
    </xf>
    <xf numFmtId="169" fontId="26" fillId="0" borderId="11" xfId="35" applyNumberFormat="1" applyFont="1" applyBorder="1" applyAlignment="1" applyProtection="1">
      <alignment horizontal="center" wrapText="1"/>
    </xf>
    <xf numFmtId="166" fontId="26" fillId="0" borderId="29" xfId="35" applyNumberFormat="1" applyFont="1" applyBorder="1" applyAlignment="1" applyProtection="1">
      <alignment horizontal="center" wrapText="1"/>
    </xf>
    <xf numFmtId="166" fontId="26" fillId="22" borderId="10" xfId="34" applyNumberFormat="1" applyFont="1" applyFill="1" applyBorder="1"/>
    <xf numFmtId="166" fontId="26" fillId="22" borderId="11" xfId="34" applyNumberFormat="1" applyFont="1" applyFill="1" applyBorder="1"/>
    <xf numFmtId="168" fontId="26" fillId="22" borderId="28" xfId="34" applyNumberFormat="1" applyFont="1" applyFill="1" applyBorder="1" applyAlignment="1">
      <alignment horizontal="center" wrapText="1"/>
    </xf>
    <xf numFmtId="171" fontId="26" fillId="22" borderId="11" xfId="34" applyNumberFormat="1" applyFont="1" applyFill="1" applyBorder="1" applyAlignment="1">
      <alignment horizontal="center" wrapText="1"/>
    </xf>
    <xf numFmtId="166" fontId="26" fillId="0" borderId="30" xfId="35" applyNumberFormat="1" applyFont="1" applyBorder="1" applyAlignment="1" applyProtection="1">
      <alignment horizontal="center" wrapText="1"/>
    </xf>
    <xf numFmtId="166" fontId="26" fillId="0" borderId="13" xfId="35" applyNumberFormat="1" applyFont="1" applyBorder="1" applyAlignment="1" applyProtection="1">
      <alignment horizontal="center" wrapText="1"/>
    </xf>
    <xf numFmtId="169" fontId="26" fillId="22" borderId="31" xfId="34" applyNumberFormat="1" applyFont="1" applyFill="1" applyBorder="1" applyAlignment="1">
      <alignment horizontal="center" wrapText="1"/>
    </xf>
    <xf numFmtId="166" fontId="26" fillId="22" borderId="13" xfId="34" applyNumberFormat="1" applyFont="1" applyFill="1" applyBorder="1" applyAlignment="1">
      <alignment horizontal="center" wrapText="1"/>
    </xf>
    <xf numFmtId="169" fontId="26" fillId="0" borderId="13" xfId="34" applyNumberFormat="1" applyFont="1" applyBorder="1" applyAlignment="1">
      <alignment horizontal="center" wrapText="1"/>
    </xf>
    <xf numFmtId="169" fontId="26" fillId="22" borderId="13" xfId="34" applyNumberFormat="1" applyFont="1" applyFill="1" applyBorder="1" applyAlignment="1">
      <alignment horizontal="center" wrapText="1"/>
    </xf>
    <xf numFmtId="166" fontId="26" fillId="0" borderId="13" xfId="34" applyNumberFormat="1" applyFont="1" applyFill="1" applyBorder="1" applyAlignment="1">
      <alignment horizontal="center" wrapText="1"/>
    </xf>
    <xf numFmtId="166" fontId="26" fillId="22" borderId="27" xfId="34" applyNumberFormat="1" applyFont="1" applyFill="1" applyBorder="1" applyAlignment="1">
      <alignment horizontal="center" wrapText="1"/>
    </xf>
    <xf numFmtId="169" fontId="26" fillId="0" borderId="30" xfId="35" applyNumberFormat="1" applyFont="1" applyBorder="1" applyAlignment="1" applyProtection="1">
      <alignment horizontal="center" wrapText="1"/>
    </xf>
    <xf numFmtId="169" fontId="26" fillId="0" borderId="13" xfId="35" applyNumberFormat="1" applyFont="1" applyBorder="1" applyAlignment="1" applyProtection="1">
      <alignment horizontal="center" wrapText="1"/>
    </xf>
    <xf numFmtId="166" fontId="26" fillId="0" borderId="32" xfId="35" applyNumberFormat="1" applyFont="1" applyBorder="1" applyAlignment="1" applyProtection="1">
      <alignment horizontal="center" wrapText="1"/>
    </xf>
    <xf numFmtId="166" fontId="26" fillId="22" borderId="30" xfId="34" applyNumberFormat="1" applyFont="1" applyFill="1" applyBorder="1"/>
    <xf numFmtId="166" fontId="26" fillId="22" borderId="13" xfId="34" applyNumberFormat="1" applyFont="1" applyFill="1" applyBorder="1"/>
    <xf numFmtId="165" fontId="26" fillId="22" borderId="12" xfId="34" applyNumberFormat="1" applyFont="1" applyFill="1" applyBorder="1" applyAlignment="1">
      <alignment horizontal="center" wrapText="1"/>
    </xf>
    <xf numFmtId="0" fontId="26" fillId="0" borderId="21" xfId="34" applyFont="1" applyFill="1" applyBorder="1" applyAlignment="1">
      <alignment horizontal="center" wrapText="1"/>
    </xf>
    <xf numFmtId="0" fontId="26" fillId="0" borderId="21" xfId="34" applyFont="1" applyFill="1" applyBorder="1" applyAlignment="1">
      <alignment horizontal="center" vertical="center" wrapText="1"/>
    </xf>
    <xf numFmtId="0" fontId="28" fillId="0" borderId="29" xfId="34" applyFont="1" applyFill="1" applyBorder="1" applyAlignment="1">
      <alignment horizontal="center" vertical="center" wrapText="1"/>
    </xf>
    <xf numFmtId="165" fontId="26" fillId="0" borderId="16" xfId="34" applyNumberFormat="1" applyFont="1" applyFill="1" applyBorder="1" applyAlignment="1">
      <alignment horizontal="center" wrapText="1"/>
    </xf>
    <xf numFmtId="165" fontId="26" fillId="0" borderId="17" xfId="34" applyNumberFormat="1" applyFont="1" applyFill="1" applyBorder="1" applyAlignment="1">
      <alignment horizontal="center" wrapText="1"/>
    </xf>
    <xf numFmtId="0" fontId="26" fillId="0" borderId="22" xfId="34" applyFont="1" applyFill="1" applyBorder="1" applyAlignment="1">
      <alignment horizontal="center"/>
    </xf>
    <xf numFmtId="0" fontId="26" fillId="0" borderId="22" xfId="36" applyFont="1" applyFill="1" applyBorder="1"/>
    <xf numFmtId="166" fontId="26" fillId="0" borderId="34" xfId="35" applyNumberFormat="1" applyFont="1" applyBorder="1" applyAlignment="1" applyProtection="1">
      <alignment horizontal="center" wrapText="1"/>
    </xf>
    <xf numFmtId="166" fontId="26" fillId="0" borderId="12" xfId="35" applyNumberFormat="1" applyFont="1" applyBorder="1" applyAlignment="1" applyProtection="1">
      <alignment horizontal="center" wrapText="1"/>
    </xf>
    <xf numFmtId="0" fontId="26" fillId="0" borderId="35" xfId="34" applyFont="1" applyFill="1" applyBorder="1" applyAlignment="1">
      <alignment horizontal="center"/>
    </xf>
    <xf numFmtId="0" fontId="26" fillId="0" borderId="35" xfId="36" applyFont="1" applyFill="1" applyBorder="1"/>
    <xf numFmtId="170" fontId="26" fillId="0" borderId="36" xfId="35" applyNumberFormat="1" applyFont="1" applyBorder="1" applyAlignment="1" applyProtection="1">
      <alignment horizontal="center" wrapText="1"/>
    </xf>
    <xf numFmtId="166" fontId="26" fillId="0" borderId="37" xfId="35" applyNumberFormat="1" applyFont="1" applyBorder="1" applyAlignment="1" applyProtection="1">
      <alignment horizontal="center" wrapText="1"/>
    </xf>
    <xf numFmtId="170" fontId="26" fillId="0" borderId="19" xfId="35" applyNumberFormat="1" applyFont="1" applyBorder="1" applyAlignment="1" applyProtection="1">
      <alignment horizontal="center" wrapText="1"/>
    </xf>
    <xf numFmtId="166" fontId="26" fillId="0" borderId="19" xfId="35" applyNumberFormat="1" applyFont="1" applyBorder="1" applyAlignment="1" applyProtection="1">
      <alignment horizontal="center" wrapText="1"/>
    </xf>
    <xf numFmtId="165" fontId="26" fillId="22" borderId="19" xfId="34" applyNumberFormat="1" applyFont="1" applyFill="1" applyBorder="1" applyAlignment="1">
      <alignment horizontal="center" wrapText="1"/>
    </xf>
    <xf numFmtId="165" fontId="26" fillId="0" borderId="19" xfId="34" applyNumberFormat="1" applyFont="1" applyFill="1" applyBorder="1" applyAlignment="1">
      <alignment horizontal="center" wrapText="1"/>
    </xf>
    <xf numFmtId="165" fontId="26" fillId="0" borderId="18" xfId="34" applyNumberFormat="1" applyFont="1" applyFill="1" applyBorder="1" applyAlignment="1">
      <alignment horizontal="center" wrapText="1"/>
    </xf>
    <xf numFmtId="0" fontId="26" fillId="24" borderId="38" xfId="34" applyFont="1" applyFill="1" applyBorder="1" applyAlignment="1">
      <alignment horizontal="center" wrapText="1"/>
    </xf>
    <xf numFmtId="0" fontId="26" fillId="24" borderId="28" xfId="34" applyFont="1" applyFill="1" applyBorder="1" applyAlignment="1">
      <alignment horizontal="center" wrapText="1"/>
    </xf>
    <xf numFmtId="0" fontId="26" fillId="24" borderId="39" xfId="34" applyFont="1" applyFill="1" applyBorder="1" applyAlignment="1">
      <alignment horizontal="center" wrapText="1"/>
    </xf>
    <xf numFmtId="0" fontId="27" fillId="24" borderId="40" xfId="34" applyFont="1" applyFill="1" applyBorder="1" applyAlignment="1">
      <alignment horizontal="center" wrapText="1"/>
    </xf>
    <xf numFmtId="0" fontId="26" fillId="0" borderId="19" xfId="36" applyFont="1" applyFill="1" applyBorder="1"/>
    <xf numFmtId="0" fontId="26" fillId="0" borderId="21" xfId="34" applyFont="1" applyBorder="1" applyAlignment="1">
      <alignment horizontal="center"/>
    </xf>
    <xf numFmtId="0" fontId="26" fillId="0" borderId="41" xfId="0" applyFont="1" applyFill="1" applyBorder="1"/>
    <xf numFmtId="165" fontId="26" fillId="22" borderId="41" xfId="34" applyNumberFormat="1" applyFont="1" applyFill="1" applyBorder="1" applyAlignment="1">
      <alignment horizontal="center" wrapText="1"/>
    </xf>
    <xf numFmtId="165" fontId="26" fillId="0" borderId="41" xfId="34" applyNumberFormat="1" applyFont="1" applyFill="1" applyBorder="1" applyAlignment="1">
      <alignment horizontal="center" wrapText="1"/>
    </xf>
    <xf numFmtId="0" fontId="26" fillId="0" borderId="35" xfId="34" applyFont="1" applyFill="1" applyBorder="1" applyAlignment="1">
      <alignment horizontal="center" wrapText="1"/>
    </xf>
    <xf numFmtId="0" fontId="26" fillId="0" borderId="35" xfId="34" applyFont="1" applyFill="1" applyBorder="1" applyAlignment="1">
      <alignment horizontal="center" vertical="center" wrapText="1"/>
    </xf>
    <xf numFmtId="0" fontId="28" fillId="0" borderId="36" xfId="34" applyFont="1" applyFill="1" applyBorder="1" applyAlignment="1">
      <alignment horizontal="center" vertical="center" wrapText="1"/>
    </xf>
    <xf numFmtId="0" fontId="28" fillId="0" borderId="19" xfId="34" applyFont="1" applyFill="1" applyBorder="1" applyAlignment="1">
      <alignment horizontal="center" vertical="center" wrapText="1"/>
    </xf>
    <xf numFmtId="0" fontId="28" fillId="22" borderId="19" xfId="34" applyFont="1" applyFill="1" applyBorder="1" applyAlignment="1">
      <alignment horizontal="center" vertical="center" wrapText="1"/>
    </xf>
    <xf numFmtId="0" fontId="28" fillId="0" borderId="18" xfId="34" applyFont="1" applyFill="1" applyBorder="1" applyAlignment="1">
      <alignment horizontal="center" vertical="center" wrapText="1"/>
    </xf>
    <xf numFmtId="0" fontId="28" fillId="0" borderId="37" xfId="34" applyFont="1" applyFill="1" applyBorder="1" applyAlignment="1">
      <alignment horizontal="center" vertical="center" wrapText="1"/>
    </xf>
    <xf numFmtId="169" fontId="26" fillId="22" borderId="41" xfId="34" applyNumberFormat="1" applyFont="1" applyFill="1" applyBorder="1" applyAlignment="1">
      <alignment horizontal="center" wrapText="1"/>
    </xf>
    <xf numFmtId="169" fontId="26" fillId="22" borderId="12" xfId="34" applyNumberFormat="1" applyFont="1" applyFill="1" applyBorder="1" applyAlignment="1">
      <alignment horizontal="center" wrapText="1"/>
    </xf>
    <xf numFmtId="169" fontId="26" fillId="22" borderId="19" xfId="34" applyNumberFormat="1" applyFont="1" applyFill="1" applyBorder="1" applyAlignment="1">
      <alignment horizontal="center" wrapText="1"/>
    </xf>
    <xf numFmtId="169" fontId="26" fillId="0" borderId="41" xfId="34" applyNumberFormat="1" applyFont="1" applyFill="1" applyBorder="1" applyAlignment="1">
      <alignment horizontal="center" wrapText="1"/>
    </xf>
    <xf numFmtId="169" fontId="26" fillId="0" borderId="11" xfId="34" applyNumberFormat="1" applyFont="1" applyFill="1" applyBorder="1" applyAlignment="1">
      <alignment horizontal="center" wrapText="1"/>
    </xf>
    <xf numFmtId="169" fontId="26" fillId="0" borderId="12" xfId="34" applyNumberFormat="1" applyFont="1" applyFill="1" applyBorder="1" applyAlignment="1">
      <alignment horizontal="center" wrapText="1"/>
    </xf>
    <xf numFmtId="169" fontId="26" fillId="0" borderId="19" xfId="34" applyNumberFormat="1" applyFont="1" applyFill="1" applyBorder="1" applyAlignment="1">
      <alignment horizontal="center" wrapText="1"/>
    </xf>
    <xf numFmtId="169" fontId="26" fillId="0" borderId="41" xfId="0" applyNumberFormat="1" applyFont="1" applyFill="1" applyBorder="1"/>
    <xf numFmtId="169" fontId="26" fillId="0" borderId="19" xfId="36" applyNumberFormat="1" applyFont="1" applyFill="1" applyBorder="1"/>
    <xf numFmtId="169" fontId="26" fillId="0" borderId="42" xfId="34" applyNumberFormat="1" applyFont="1" applyFill="1" applyBorder="1" applyAlignment="1">
      <alignment horizontal="center" wrapText="1"/>
    </xf>
    <xf numFmtId="169" fontId="26" fillId="0" borderId="16" xfId="34" applyNumberFormat="1" applyFont="1" applyFill="1" applyBorder="1" applyAlignment="1">
      <alignment horizontal="center" wrapText="1"/>
    </xf>
    <xf numFmtId="169" fontId="26" fillId="0" borderId="17" xfId="34" applyNumberFormat="1" applyFont="1" applyFill="1" applyBorder="1" applyAlignment="1">
      <alignment horizontal="center" wrapText="1"/>
    </xf>
    <xf numFmtId="169" fontId="26" fillId="0" borderId="18" xfId="34" applyNumberFormat="1" applyFont="1" applyFill="1" applyBorder="1" applyAlignment="1">
      <alignment horizontal="center" wrapText="1"/>
    </xf>
    <xf numFmtId="4" fontId="26" fillId="0" borderId="41" xfId="34" applyNumberFormat="1" applyFont="1" applyFill="1" applyBorder="1" applyAlignment="1">
      <alignment horizontal="center" wrapText="1"/>
    </xf>
    <xf numFmtId="4" fontId="26" fillId="0" borderId="11" xfId="34" applyNumberFormat="1" applyFont="1" applyFill="1" applyBorder="1" applyAlignment="1">
      <alignment horizontal="center" wrapText="1"/>
    </xf>
    <xf numFmtId="4" fontId="23" fillId="0" borderId="0" xfId="0" applyNumberFormat="1" applyFont="1"/>
    <xf numFmtId="4" fontId="26" fillId="0" borderId="12" xfId="34" applyNumberFormat="1" applyFont="1" applyFill="1" applyBorder="1" applyAlignment="1">
      <alignment horizontal="center" wrapText="1"/>
    </xf>
    <xf numFmtId="4" fontId="26" fillId="0" borderId="19" xfId="34" applyNumberFormat="1" applyFont="1" applyFill="1" applyBorder="1" applyAlignment="1">
      <alignment horizontal="center" wrapText="1"/>
    </xf>
    <xf numFmtId="4" fontId="26" fillId="0" borderId="42" xfId="34" applyNumberFormat="1" applyFont="1" applyFill="1" applyBorder="1" applyAlignment="1">
      <alignment horizontal="center" wrapText="1"/>
    </xf>
    <xf numFmtId="4" fontId="26" fillId="0" borderId="16" xfId="34" applyNumberFormat="1" applyFont="1" applyFill="1" applyBorder="1" applyAlignment="1">
      <alignment horizontal="center" wrapText="1"/>
    </xf>
    <xf numFmtId="4" fontId="26" fillId="0" borderId="17" xfId="34" applyNumberFormat="1" applyFont="1" applyFill="1" applyBorder="1" applyAlignment="1">
      <alignment horizontal="center" wrapText="1"/>
    </xf>
    <xf numFmtId="4" fontId="26" fillId="0" borderId="18" xfId="34" applyNumberFormat="1" applyFont="1" applyFill="1" applyBorder="1" applyAlignment="1">
      <alignment horizontal="center" wrapText="1"/>
    </xf>
    <xf numFmtId="0" fontId="24" fillId="0" borderId="0" xfId="0" applyFont="1" applyAlignment="1">
      <alignment horizontal="right" vertical="center"/>
    </xf>
    <xf numFmtId="0" fontId="29" fillId="0" borderId="0" xfId="34" applyFont="1"/>
    <xf numFmtId="0" fontId="30" fillId="0" borderId="0" xfId="34" applyFont="1"/>
    <xf numFmtId="0" fontId="31" fillId="0" borderId="0" xfId="0" applyFont="1"/>
    <xf numFmtId="0" fontId="32" fillId="0" borderId="0" xfId="34" applyFont="1" applyAlignment="1">
      <alignment horizontal="center" vertical="center" wrapText="1"/>
    </xf>
    <xf numFmtId="0" fontId="33" fillId="0" borderId="10" xfId="34" applyFont="1" applyBorder="1" applyAlignment="1">
      <alignment horizontal="center" vertical="center" wrapText="1"/>
    </xf>
    <xf numFmtId="0" fontId="33" fillId="0" borderId="11" xfId="34" applyFont="1" applyBorder="1" applyAlignment="1">
      <alignment horizontal="center" vertical="center" wrapText="1"/>
    </xf>
    <xf numFmtId="0" fontId="33" fillId="22" borderId="11" xfId="34" applyFont="1" applyFill="1" applyBorder="1" applyAlignment="1">
      <alignment horizontal="center" vertical="center" wrapText="1"/>
    </xf>
    <xf numFmtId="0" fontId="33" fillId="0" borderId="16" xfId="34" applyFont="1" applyBorder="1" applyAlignment="1">
      <alignment horizontal="center" vertical="center" wrapText="1"/>
    </xf>
    <xf numFmtId="0" fontId="33" fillId="22" borderId="0" xfId="34" applyFont="1" applyFill="1" applyAlignment="1">
      <alignment horizontal="center" vertical="center" wrapText="1"/>
    </xf>
    <xf numFmtId="0" fontId="29" fillId="0" borderId="0" xfId="34" applyFont="1" applyAlignment="1">
      <alignment horizontal="center"/>
    </xf>
    <xf numFmtId="0" fontId="34" fillId="0" borderId="20" xfId="34" applyFont="1" applyBorder="1" applyAlignment="1">
      <alignment horizontal="center"/>
    </xf>
    <xf numFmtId="0" fontId="35" fillId="0" borderId="21" xfId="0" applyFont="1" applyBorder="1"/>
    <xf numFmtId="170" fontId="36" fillId="0" borderId="10" xfId="35" applyNumberFormat="1" applyFont="1" applyBorder="1" applyAlignment="1">
      <alignment horizontal="center" wrapText="1"/>
    </xf>
    <xf numFmtId="170" fontId="36" fillId="0" borderId="11" xfId="35" applyNumberFormat="1" applyFont="1" applyBorder="1" applyAlignment="1">
      <alignment horizontal="center" wrapText="1"/>
    </xf>
    <xf numFmtId="165" fontId="37" fillId="22" borderId="11" xfId="34" applyNumberFormat="1" applyFont="1" applyFill="1" applyBorder="1" applyAlignment="1">
      <alignment horizontal="center" wrapText="1"/>
    </xf>
    <xf numFmtId="165" fontId="37" fillId="0" borderId="11" xfId="34" applyNumberFormat="1" applyFont="1" applyBorder="1" applyAlignment="1">
      <alignment horizontal="center" wrapText="1"/>
    </xf>
    <xf numFmtId="165" fontId="36" fillId="0" borderId="11" xfId="35" applyNumberFormat="1" applyFont="1" applyBorder="1" applyAlignment="1">
      <alignment horizontal="center" wrapText="1"/>
    </xf>
    <xf numFmtId="38" fontId="37" fillId="0" borderId="11" xfId="34" applyNumberFormat="1" applyFont="1" applyBorder="1" applyAlignment="1">
      <alignment horizontal="center" wrapText="1"/>
    </xf>
    <xf numFmtId="172" fontId="36" fillId="0" borderId="11" xfId="35" applyNumberFormat="1" applyFont="1" applyBorder="1" applyAlignment="1">
      <alignment horizontal="right" wrapText="1"/>
    </xf>
    <xf numFmtId="170" fontId="36" fillId="0" borderId="16" xfId="35" applyNumberFormat="1" applyFont="1" applyBorder="1" applyAlignment="1">
      <alignment horizontal="center" wrapText="1"/>
    </xf>
    <xf numFmtId="0" fontId="38" fillId="22" borderId="0" xfId="34" applyFont="1" applyFill="1"/>
    <xf numFmtId="167" fontId="29" fillId="0" borderId="0" xfId="34" applyNumberFormat="1" applyFont="1"/>
    <xf numFmtId="0" fontId="35" fillId="0" borderId="20" xfId="0" applyFont="1" applyBorder="1"/>
    <xf numFmtId="0" fontId="38" fillId="23" borderId="0" xfId="34" applyFont="1" applyFill="1"/>
    <xf numFmtId="167" fontId="29" fillId="23" borderId="0" xfId="34" applyNumberFormat="1" applyFont="1" applyFill="1"/>
    <xf numFmtId="0" fontId="29" fillId="23" borderId="0" xfId="34" applyFont="1" applyFill="1"/>
    <xf numFmtId="0" fontId="35" fillId="0" borderId="20" xfId="0" applyFont="1" applyBorder="1" applyAlignment="1">
      <alignment horizontal="left"/>
    </xf>
    <xf numFmtId="0" fontId="35" fillId="0" borderId="22" xfId="0" applyFont="1" applyBorder="1"/>
    <xf numFmtId="0" fontId="35" fillId="0" borderId="23" xfId="36" applyFont="1" applyBorder="1"/>
    <xf numFmtId="0" fontId="34" fillId="0" borderId="20" xfId="36" applyFont="1" applyBorder="1"/>
    <xf numFmtId="0" fontId="34" fillId="0" borderId="24" xfId="36" applyFont="1" applyBorder="1"/>
    <xf numFmtId="170" fontId="36" fillId="0" borderId="17" xfId="35" applyNumberFormat="1" applyFont="1" applyBorder="1" applyAlignment="1">
      <alignment horizontal="center" wrapText="1"/>
    </xf>
    <xf numFmtId="0" fontId="34" fillId="0" borderId="22" xfId="34" applyFont="1" applyBorder="1" applyAlignment="1">
      <alignment horizontal="center"/>
    </xf>
    <xf numFmtId="0" fontId="34" fillId="0" borderId="22" xfId="36" applyFont="1" applyBorder="1"/>
    <xf numFmtId="170" fontId="36" fillId="0" borderId="33" xfId="35" applyNumberFormat="1" applyFont="1" applyBorder="1" applyAlignment="1">
      <alignment horizontal="center" wrapText="1"/>
    </xf>
    <xf numFmtId="170" fontId="36" fillId="0" borderId="12" xfId="35" applyNumberFormat="1" applyFont="1" applyBorder="1" applyAlignment="1">
      <alignment horizontal="center" wrapText="1"/>
    </xf>
    <xf numFmtId="165" fontId="37" fillId="22" borderId="12" xfId="34" applyNumberFormat="1" applyFont="1" applyFill="1" applyBorder="1" applyAlignment="1">
      <alignment horizontal="center" wrapText="1"/>
    </xf>
    <xf numFmtId="165" fontId="37" fillId="0" borderId="12" xfId="34" applyNumberFormat="1" applyFont="1" applyBorder="1" applyAlignment="1">
      <alignment horizontal="center" wrapText="1"/>
    </xf>
    <xf numFmtId="165" fontId="36" fillId="0" borderId="12" xfId="35" applyNumberFormat="1" applyFont="1" applyBorder="1" applyAlignment="1">
      <alignment horizontal="center" wrapText="1"/>
    </xf>
    <xf numFmtId="38" fontId="37" fillId="0" borderId="12" xfId="34" applyNumberFormat="1" applyFont="1" applyBorder="1" applyAlignment="1">
      <alignment horizontal="center" wrapText="1"/>
    </xf>
    <xf numFmtId="0" fontId="34" fillId="0" borderId="35" xfId="34" applyFont="1" applyBorder="1" applyAlignment="1">
      <alignment horizontal="center"/>
    </xf>
    <xf numFmtId="0" fontId="34" fillId="0" borderId="35" xfId="36" applyFont="1" applyBorder="1"/>
    <xf numFmtId="170" fontId="36" fillId="0" borderId="36" xfId="35" applyNumberFormat="1" applyFont="1" applyBorder="1" applyAlignment="1">
      <alignment horizontal="center" wrapText="1"/>
    </xf>
    <xf numFmtId="170" fontId="36" fillId="0" borderId="19" xfId="35" applyNumberFormat="1" applyFont="1" applyBorder="1" applyAlignment="1">
      <alignment horizontal="center" wrapText="1"/>
    </xf>
    <xf numFmtId="165" fontId="37" fillId="22" borderId="19" xfId="34" applyNumberFormat="1" applyFont="1" applyFill="1" applyBorder="1" applyAlignment="1">
      <alignment horizontal="center" wrapText="1"/>
    </xf>
    <xf numFmtId="165" fontId="37" fillId="0" borderId="19" xfId="34" applyNumberFormat="1" applyFont="1" applyBorder="1" applyAlignment="1">
      <alignment horizontal="center" wrapText="1"/>
    </xf>
    <xf numFmtId="165" fontId="36" fillId="0" borderId="19" xfId="35" applyNumberFormat="1" applyFont="1" applyBorder="1" applyAlignment="1">
      <alignment horizontal="center" wrapText="1"/>
    </xf>
    <xf numFmtId="38" fontId="37" fillId="0" borderId="18" xfId="34" applyNumberFormat="1" applyFont="1" applyBorder="1" applyAlignment="1">
      <alignment horizontal="center" wrapText="1"/>
    </xf>
    <xf numFmtId="170" fontId="36" fillId="0" borderId="29" xfId="35" applyNumberFormat="1" applyFont="1" applyBorder="1" applyAlignment="1">
      <alignment horizontal="center" wrapText="1"/>
    </xf>
    <xf numFmtId="170" fontId="39" fillId="24" borderId="15" xfId="48" applyNumberFormat="1" applyFont="1" applyFill="1" applyBorder="1"/>
    <xf numFmtId="166" fontId="39" fillId="24" borderId="15" xfId="48" applyFont="1" applyFill="1" applyBorder="1"/>
    <xf numFmtId="170" fontId="39" fillId="24" borderId="11" xfId="48" applyNumberFormat="1" applyFont="1" applyFill="1" applyBorder="1"/>
    <xf numFmtId="166" fontId="39" fillId="24" borderId="11" xfId="48" applyFont="1" applyFill="1" applyBorder="1"/>
    <xf numFmtId="170" fontId="39" fillId="24" borderId="12" xfId="48" applyNumberFormat="1" applyFont="1" applyFill="1" applyBorder="1"/>
    <xf numFmtId="166" fontId="39" fillId="24" borderId="12" xfId="48" applyFont="1" applyFill="1" applyBorder="1"/>
    <xf numFmtId="170" fontId="40" fillId="24" borderId="19" xfId="48" applyNumberFormat="1" applyFont="1" applyFill="1" applyBorder="1"/>
    <xf numFmtId="166" fontId="40" fillId="24" borderId="19" xfId="48" applyFont="1" applyFill="1" applyBorder="1"/>
    <xf numFmtId="164" fontId="26" fillId="24" borderId="28" xfId="34" applyNumberFormat="1" applyFont="1" applyFill="1" applyBorder="1" applyAlignment="1">
      <alignment horizontal="center" wrapText="1"/>
    </xf>
    <xf numFmtId="165" fontId="26" fillId="24" borderId="28" xfId="34" applyNumberFormat="1" applyFont="1" applyFill="1" applyBorder="1" applyAlignment="1">
      <alignment horizontal="center" wrapText="1"/>
    </xf>
    <xf numFmtId="164" fontId="26" fillId="0" borderId="0" xfId="34" applyNumberFormat="1" applyFont="1"/>
    <xf numFmtId="0" fontId="26" fillId="0" borderId="0" xfId="34" applyFont="1" applyAlignment="1"/>
    <xf numFmtId="166" fontId="27" fillId="24" borderId="40" xfId="43" applyFont="1" applyFill="1" applyBorder="1" applyAlignment="1">
      <alignment horizontal="center" wrapText="1"/>
    </xf>
    <xf numFmtId="166" fontId="26" fillId="24" borderId="38" xfId="43" applyFont="1" applyFill="1" applyBorder="1" applyAlignment="1">
      <alignment horizontal="center" wrapText="1"/>
    </xf>
    <xf numFmtId="166" fontId="26" fillId="24" borderId="28" xfId="43" applyFont="1" applyFill="1" applyBorder="1" applyAlignment="1">
      <alignment horizontal="center" wrapText="1"/>
    </xf>
    <xf numFmtId="166" fontId="26" fillId="24" borderId="39" xfId="43" applyFont="1" applyFill="1" applyBorder="1" applyAlignment="1">
      <alignment horizontal="center" wrapText="1"/>
    </xf>
    <xf numFmtId="164" fontId="27" fillId="0" borderId="0" xfId="34" applyNumberFormat="1" applyFont="1" applyAlignment="1"/>
    <xf numFmtId="0" fontId="26" fillId="0" borderId="53" xfId="34" applyFont="1" applyFill="1" applyBorder="1" applyAlignment="1">
      <alignment horizontal="center"/>
    </xf>
    <xf numFmtId="166" fontId="26" fillId="0" borderId="69" xfId="35" applyNumberFormat="1" applyFont="1" applyBorder="1" applyAlignment="1" applyProtection="1">
      <alignment horizontal="center" wrapText="1"/>
    </xf>
    <xf numFmtId="165" fontId="26" fillId="22" borderId="69" xfId="34" applyNumberFormat="1" applyFont="1" applyFill="1" applyBorder="1" applyAlignment="1">
      <alignment horizontal="center" wrapText="1"/>
    </xf>
    <xf numFmtId="169" fontId="26" fillId="22" borderId="69" xfId="34" applyNumberFormat="1" applyFont="1" applyFill="1" applyBorder="1" applyAlignment="1">
      <alignment horizontal="center" wrapText="1"/>
    </xf>
    <xf numFmtId="165" fontId="26" fillId="0" borderId="69" xfId="34" applyNumberFormat="1" applyFont="1" applyFill="1" applyBorder="1" applyAlignment="1">
      <alignment horizontal="center" wrapText="1"/>
    </xf>
    <xf numFmtId="165" fontId="26" fillId="0" borderId="70" xfId="34" applyNumberFormat="1" applyFont="1" applyFill="1" applyBorder="1" applyAlignment="1">
      <alignment horizontal="center" wrapText="1"/>
    </xf>
    <xf numFmtId="169" fontId="26" fillId="0" borderId="69" xfId="34" applyNumberFormat="1" applyFont="1" applyFill="1" applyBorder="1" applyAlignment="1">
      <alignment horizontal="center" wrapText="1"/>
    </xf>
    <xf numFmtId="0" fontId="34" fillId="0" borderId="53" xfId="34" applyFont="1" applyBorder="1" applyAlignment="1">
      <alignment horizontal="center"/>
    </xf>
    <xf numFmtId="0" fontId="26" fillId="0" borderId="46" xfId="34" applyFont="1" applyFill="1" applyBorder="1" applyAlignment="1">
      <alignment horizontal="center"/>
    </xf>
    <xf numFmtId="0" fontId="26" fillId="0" borderId="47" xfId="36" applyFont="1" applyFill="1" applyBorder="1"/>
    <xf numFmtId="166" fontId="26" fillId="0" borderId="33" xfId="35" applyNumberFormat="1" applyFont="1" applyBorder="1" applyAlignment="1" applyProtection="1">
      <alignment horizontal="center" wrapText="1"/>
    </xf>
    <xf numFmtId="169" fontId="26" fillId="22" borderId="39" xfId="34" applyNumberFormat="1" applyFont="1" applyFill="1" applyBorder="1" applyAlignment="1">
      <alignment horizontal="center" wrapText="1"/>
    </xf>
    <xf numFmtId="166" fontId="26" fillId="22" borderId="12" xfId="34" applyNumberFormat="1" applyFont="1" applyFill="1" applyBorder="1" applyAlignment="1">
      <alignment horizontal="center" wrapText="1"/>
    </xf>
    <xf numFmtId="169" fontId="26" fillId="0" borderId="12" xfId="34" applyNumberFormat="1" applyFont="1" applyBorder="1" applyAlignment="1">
      <alignment horizontal="center" wrapText="1"/>
    </xf>
    <xf numFmtId="166" fontId="26" fillId="0" borderId="12" xfId="34" applyNumberFormat="1" applyFont="1" applyFill="1" applyBorder="1" applyAlignment="1">
      <alignment horizontal="center" wrapText="1"/>
    </xf>
    <xf numFmtId="166" fontId="26" fillId="22" borderId="17" xfId="34" applyNumberFormat="1" applyFont="1" applyFill="1" applyBorder="1" applyAlignment="1">
      <alignment horizontal="center" wrapText="1"/>
    </xf>
    <xf numFmtId="169" fontId="26" fillId="0" borderId="33" xfId="35" applyNumberFormat="1" applyFont="1" applyBorder="1" applyAlignment="1" applyProtection="1">
      <alignment horizontal="center" wrapText="1"/>
    </xf>
    <xf numFmtId="169" fontId="26" fillId="0" borderId="12" xfId="35" applyNumberFormat="1" applyFont="1" applyBorder="1" applyAlignment="1" applyProtection="1">
      <alignment horizontal="center" wrapText="1"/>
    </xf>
    <xf numFmtId="166" fontId="26" fillId="22" borderId="33" xfId="34" applyNumberFormat="1" applyFont="1" applyFill="1" applyBorder="1"/>
    <xf numFmtId="166" fontId="26" fillId="22" borderId="12" xfId="34" applyNumberFormat="1" applyFont="1" applyFill="1" applyBorder="1"/>
    <xf numFmtId="166" fontId="26" fillId="0" borderId="17" xfId="34" applyNumberFormat="1" applyFont="1" applyBorder="1"/>
    <xf numFmtId="0" fontId="28" fillId="0" borderId="40" xfId="34" applyFont="1" applyFill="1" applyBorder="1" applyAlignment="1">
      <alignment horizontal="center" vertical="center" wrapText="1"/>
    </xf>
    <xf numFmtId="169" fontId="26" fillId="0" borderId="61" xfId="34" applyNumberFormat="1" applyFont="1" applyFill="1" applyBorder="1" applyAlignment="1">
      <alignment horizontal="center" wrapText="1"/>
    </xf>
    <xf numFmtId="169" fontId="26" fillId="0" borderId="28" xfId="34" applyNumberFormat="1" applyFont="1" applyFill="1" applyBorder="1" applyAlignment="1">
      <alignment horizontal="center" wrapText="1"/>
    </xf>
    <xf numFmtId="169" fontId="26" fillId="0" borderId="39" xfId="34" applyNumberFormat="1" applyFont="1" applyFill="1" applyBorder="1" applyAlignment="1">
      <alignment horizontal="center" wrapText="1"/>
    </xf>
    <xf numFmtId="169" fontId="26" fillId="0" borderId="40" xfId="34" applyNumberFormat="1" applyFont="1" applyFill="1" applyBorder="1" applyAlignment="1">
      <alignment horizontal="center" wrapText="1"/>
    </xf>
    <xf numFmtId="165" fontId="26" fillId="0" borderId="62" xfId="34" applyNumberFormat="1" applyFont="1" applyFill="1" applyBorder="1" applyAlignment="1">
      <alignment horizontal="center" wrapText="1"/>
    </xf>
    <xf numFmtId="165" fontId="26" fillId="0" borderId="29" xfId="34" applyNumberFormat="1" applyFont="1" applyFill="1" applyBorder="1" applyAlignment="1">
      <alignment horizontal="center" wrapText="1"/>
    </xf>
    <xf numFmtId="165" fontId="26" fillId="0" borderId="34" xfId="34" applyNumberFormat="1" applyFont="1" applyFill="1" applyBorder="1" applyAlignment="1">
      <alignment horizontal="center" wrapText="1"/>
    </xf>
    <xf numFmtId="165" fontId="26" fillId="0" borderId="37" xfId="34" applyNumberFormat="1" applyFont="1" applyFill="1" applyBorder="1" applyAlignment="1">
      <alignment horizontal="center" wrapText="1"/>
    </xf>
    <xf numFmtId="165" fontId="26" fillId="0" borderId="74" xfId="34" applyNumberFormat="1" applyFont="1" applyFill="1" applyBorder="1" applyAlignment="1">
      <alignment horizontal="center" wrapText="1"/>
    </xf>
    <xf numFmtId="165" fontId="26" fillId="0" borderId="10" xfId="34" applyNumberFormat="1" applyFont="1" applyFill="1" applyBorder="1" applyAlignment="1">
      <alignment horizontal="center" wrapText="1"/>
    </xf>
    <xf numFmtId="165" fontId="26" fillId="0" borderId="33" xfId="34" applyNumberFormat="1" applyFont="1" applyFill="1" applyBorder="1" applyAlignment="1">
      <alignment horizontal="center" wrapText="1"/>
    </xf>
    <xf numFmtId="165" fontId="26" fillId="0" borderId="36" xfId="34" applyNumberFormat="1" applyFont="1" applyFill="1" applyBorder="1" applyAlignment="1">
      <alignment horizontal="center" wrapText="1"/>
    </xf>
    <xf numFmtId="0" fontId="26" fillId="0" borderId="62" xfId="0" applyFont="1" applyFill="1" applyBorder="1"/>
    <xf numFmtId="0" fontId="26" fillId="0" borderId="37" xfId="36" applyFont="1" applyFill="1" applyBorder="1"/>
    <xf numFmtId="0" fontId="26" fillId="0" borderId="74" xfId="0" applyFont="1" applyFill="1" applyBorder="1"/>
    <xf numFmtId="169" fontId="26" fillId="0" borderId="42" xfId="0" applyNumberFormat="1" applyFont="1" applyFill="1" applyBorder="1"/>
    <xf numFmtId="169" fontId="26" fillId="0" borderId="16" xfId="0" applyNumberFormat="1" applyFont="1" applyFill="1" applyBorder="1"/>
    <xf numFmtId="0" fontId="26" fillId="0" borderId="36" xfId="36" applyFont="1" applyFill="1" applyBorder="1"/>
    <xf numFmtId="169" fontId="26" fillId="0" borderId="18" xfId="36" applyNumberFormat="1" applyFont="1" applyFill="1" applyBorder="1"/>
    <xf numFmtId="0" fontId="28" fillId="22" borderId="36" xfId="34" applyFont="1" applyFill="1" applyBorder="1" applyAlignment="1">
      <alignment horizontal="center" vertical="center" wrapText="1"/>
    </xf>
    <xf numFmtId="0" fontId="28" fillId="22" borderId="18" xfId="34" applyFont="1" applyFill="1" applyBorder="1" applyAlignment="1">
      <alignment horizontal="center" vertical="center" wrapText="1"/>
    </xf>
    <xf numFmtId="165" fontId="26" fillId="22" borderId="10" xfId="34" applyNumberFormat="1" applyFont="1" applyFill="1" applyBorder="1" applyAlignment="1">
      <alignment horizontal="center" wrapText="1"/>
    </xf>
    <xf numFmtId="169" fontId="26" fillId="22" borderId="16" xfId="34" applyNumberFormat="1" applyFont="1" applyFill="1" applyBorder="1" applyAlignment="1">
      <alignment horizontal="center" wrapText="1"/>
    </xf>
    <xf numFmtId="169" fontId="26" fillId="22" borderId="17" xfId="34" applyNumberFormat="1" applyFont="1" applyFill="1" applyBorder="1" applyAlignment="1">
      <alignment horizontal="center" wrapText="1"/>
    </xf>
    <xf numFmtId="165" fontId="26" fillId="22" borderId="33" xfId="34" applyNumberFormat="1" applyFont="1" applyFill="1" applyBorder="1" applyAlignment="1">
      <alignment horizontal="center" wrapText="1"/>
    </xf>
    <xf numFmtId="165" fontId="26" fillId="22" borderId="36" xfId="34" applyNumberFormat="1" applyFont="1" applyFill="1" applyBorder="1" applyAlignment="1">
      <alignment horizontal="center" wrapText="1"/>
    </xf>
    <xf numFmtId="169" fontId="26" fillId="22" borderId="18" xfId="34" applyNumberFormat="1" applyFont="1" applyFill="1" applyBorder="1" applyAlignment="1">
      <alignment horizontal="center" wrapText="1"/>
    </xf>
    <xf numFmtId="0" fontId="28" fillId="0" borderId="36" xfId="34" applyFont="1" applyFill="1" applyBorder="1" applyAlignment="1">
      <alignment horizontal="center" vertical="center" wrapText="1"/>
    </xf>
    <xf numFmtId="0" fontId="28" fillId="0" borderId="18" xfId="34" applyFont="1" applyFill="1" applyBorder="1" applyAlignment="1">
      <alignment horizontal="center" vertical="center" wrapText="1"/>
    </xf>
    <xf numFmtId="0" fontId="28" fillId="0" borderId="12" xfId="34" applyFont="1" applyFill="1" applyBorder="1" applyAlignment="1">
      <alignment horizontal="center" vertical="center" wrapText="1"/>
    </xf>
    <xf numFmtId="164" fontId="27" fillId="24" borderId="40" xfId="34" applyNumberFormat="1" applyFont="1" applyFill="1" applyBorder="1" applyAlignment="1">
      <alignment horizontal="center" wrapText="1"/>
    </xf>
    <xf numFmtId="4" fontId="26" fillId="24" borderId="38" xfId="34" applyNumberFormat="1" applyFont="1" applyFill="1" applyBorder="1" applyAlignment="1">
      <alignment horizontal="center" wrapText="1"/>
    </xf>
    <xf numFmtId="173" fontId="26" fillId="0" borderId="0" xfId="34" applyNumberFormat="1" applyFont="1"/>
    <xf numFmtId="173" fontId="26" fillId="0" borderId="0" xfId="34" applyNumberFormat="1" applyFont="1" applyFill="1"/>
    <xf numFmtId="173" fontId="26" fillId="0" borderId="0" xfId="34" applyNumberFormat="1" applyFont="1" applyFill="1" applyAlignment="1">
      <alignment horizontal="center"/>
    </xf>
    <xf numFmtId="173" fontId="42" fillId="0" borderId="0" xfId="34" applyNumberFormat="1" applyFont="1" applyFill="1"/>
    <xf numFmtId="167" fontId="26" fillId="0" borderId="0" xfId="34" applyNumberFormat="1" applyFont="1" applyFill="1"/>
    <xf numFmtId="167" fontId="42" fillId="0" borderId="0" xfId="34" applyNumberFormat="1" applyFont="1" applyFill="1"/>
    <xf numFmtId="165" fontId="26" fillId="25" borderId="10" xfId="34" applyNumberFormat="1" applyFont="1" applyFill="1" applyBorder="1" applyAlignment="1">
      <alignment horizontal="center" wrapText="1"/>
    </xf>
    <xf numFmtId="169" fontId="26" fillId="25" borderId="16" xfId="34" applyNumberFormat="1" applyFont="1" applyFill="1" applyBorder="1" applyAlignment="1">
      <alignment horizontal="center" wrapText="1"/>
    </xf>
    <xf numFmtId="166" fontId="26" fillId="0" borderId="11" xfId="35" applyNumberFormat="1" applyFont="1" applyFill="1" applyBorder="1" applyAlignment="1" applyProtection="1">
      <alignment horizontal="center" wrapText="1"/>
    </xf>
    <xf numFmtId="165" fontId="26" fillId="25" borderId="74" xfId="34" applyNumberFormat="1" applyFont="1" applyFill="1" applyBorder="1" applyAlignment="1">
      <alignment horizontal="center" wrapText="1"/>
    </xf>
    <xf numFmtId="169" fontId="26" fillId="25" borderId="42" xfId="34" applyNumberFormat="1" applyFont="1" applyFill="1" applyBorder="1" applyAlignment="1">
      <alignment horizontal="center" wrapText="1"/>
    </xf>
    <xf numFmtId="174" fontId="26" fillId="0" borderId="28" xfId="34" applyNumberFormat="1" applyFont="1" applyFill="1" applyBorder="1" applyAlignment="1">
      <alignment horizontal="center" wrapText="1"/>
    </xf>
    <xf numFmtId="4" fontId="26" fillId="24" borderId="14" xfId="34" applyNumberFormat="1" applyFont="1" applyFill="1" applyBorder="1" applyAlignment="1">
      <alignment horizontal="center" wrapText="1"/>
    </xf>
    <xf numFmtId="166" fontId="26" fillId="0" borderId="0" xfId="34" applyNumberFormat="1" applyFont="1" applyFill="1"/>
    <xf numFmtId="169" fontId="26" fillId="0" borderId="0" xfId="34" applyNumberFormat="1" applyFont="1"/>
    <xf numFmtId="169" fontId="26" fillId="25" borderId="11" xfId="34" applyNumberFormat="1" applyFont="1" applyFill="1" applyBorder="1" applyAlignment="1">
      <alignment horizontal="center" wrapText="1"/>
    </xf>
    <xf numFmtId="169" fontId="26" fillId="25" borderId="12" xfId="34" applyNumberFormat="1" applyFont="1" applyFill="1" applyBorder="1" applyAlignment="1">
      <alignment horizontal="center" wrapText="1"/>
    </xf>
    <xf numFmtId="169" fontId="26" fillId="0" borderId="60" xfId="34" applyNumberFormat="1" applyFont="1" applyFill="1" applyBorder="1" applyAlignment="1">
      <alignment horizontal="center" wrapText="1"/>
    </xf>
    <xf numFmtId="165" fontId="26" fillId="0" borderId="56" xfId="34" applyNumberFormat="1" applyFont="1" applyFill="1" applyBorder="1" applyAlignment="1">
      <alignment horizontal="center" wrapText="1"/>
    </xf>
    <xf numFmtId="165" fontId="26" fillId="0" borderId="68" xfId="34" applyNumberFormat="1" applyFont="1" applyFill="1" applyBorder="1" applyAlignment="1">
      <alignment horizontal="center" wrapText="1"/>
    </xf>
    <xf numFmtId="169" fontId="26" fillId="0" borderId="70" xfId="34" applyNumberFormat="1" applyFont="1" applyFill="1" applyBorder="1" applyAlignment="1">
      <alignment horizontal="center" wrapText="1"/>
    </xf>
    <xf numFmtId="4" fontId="26" fillId="0" borderId="69" xfId="34" applyNumberFormat="1" applyFont="1" applyFill="1" applyBorder="1" applyAlignment="1">
      <alignment horizontal="center" wrapText="1"/>
    </xf>
    <xf numFmtId="4" fontId="26" fillId="0" borderId="70" xfId="34" applyNumberFormat="1" applyFont="1" applyFill="1" applyBorder="1" applyAlignment="1">
      <alignment horizontal="center" wrapText="1"/>
    </xf>
    <xf numFmtId="4" fontId="26" fillId="24" borderId="28" xfId="34" applyNumberFormat="1" applyFont="1" applyFill="1" applyBorder="1" applyAlignment="1">
      <alignment horizontal="center" wrapText="1"/>
    </xf>
    <xf numFmtId="3" fontId="26" fillId="24" borderId="28" xfId="34" applyNumberFormat="1" applyFont="1" applyFill="1" applyBorder="1" applyAlignment="1">
      <alignment horizontal="center" wrapText="1"/>
    </xf>
    <xf numFmtId="2" fontId="26" fillId="24" borderId="28" xfId="34" applyNumberFormat="1" applyFont="1" applyFill="1" applyBorder="1" applyAlignment="1">
      <alignment horizontal="center" wrapText="1"/>
    </xf>
    <xf numFmtId="166" fontId="0" fillId="0" borderId="0" xfId="43" applyFont="1"/>
    <xf numFmtId="164" fontId="0" fillId="0" borderId="0" xfId="0" applyNumberFormat="1"/>
    <xf numFmtId="0" fontId="26" fillId="24" borderId="16" xfId="34" applyFont="1" applyFill="1" applyBorder="1" applyAlignment="1">
      <alignment horizontal="center" wrapText="1"/>
    </xf>
    <xf numFmtId="170" fontId="1" fillId="24" borderId="11" xfId="48" applyNumberFormat="1" applyFont="1" applyFill="1" applyBorder="1"/>
    <xf numFmtId="166" fontId="1" fillId="24" borderId="11" xfId="48" applyFont="1" applyFill="1" applyBorder="1"/>
    <xf numFmtId="170" fontId="29" fillId="0" borderId="0" xfId="34" applyNumberFormat="1" applyFont="1"/>
    <xf numFmtId="166" fontId="26" fillId="24" borderId="41" xfId="43" applyFont="1" applyFill="1" applyBorder="1"/>
    <xf numFmtId="0" fontId="26" fillId="24" borderId="74" xfId="34" applyFont="1" applyFill="1" applyBorder="1" applyAlignment="1">
      <alignment horizontal="centerContinuous" wrapText="1"/>
    </xf>
    <xf numFmtId="0" fontId="26" fillId="24" borderId="42" xfId="34" applyFont="1" applyFill="1" applyBorder="1" applyAlignment="1">
      <alignment horizontal="centerContinuous" wrapText="1"/>
    </xf>
    <xf numFmtId="0" fontId="26" fillId="24" borderId="61" xfId="34" applyFont="1" applyFill="1" applyBorder="1" applyAlignment="1">
      <alignment horizontal="center" wrapText="1"/>
    </xf>
    <xf numFmtId="166" fontId="26" fillId="24" borderId="61" xfId="43" applyFont="1" applyFill="1" applyBorder="1" applyAlignment="1">
      <alignment horizontal="center" wrapText="1"/>
    </xf>
    <xf numFmtId="0" fontId="26" fillId="24" borderId="10" xfId="34" applyFont="1" applyFill="1" applyBorder="1" applyAlignment="1">
      <alignment horizontal="center" wrapText="1"/>
    </xf>
    <xf numFmtId="0" fontId="26" fillId="24" borderId="16" xfId="34" applyFont="1" applyFill="1" applyBorder="1" applyAlignment="1">
      <alignment horizontal="center" wrapText="1"/>
    </xf>
    <xf numFmtId="0" fontId="26" fillId="24" borderId="33" xfId="34" applyFont="1" applyFill="1" applyBorder="1" applyAlignment="1">
      <alignment horizontal="center" wrapText="1"/>
    </xf>
    <xf numFmtId="0" fontId="26" fillId="24" borderId="17" xfId="34" applyFont="1" applyFill="1" applyBorder="1" applyAlignment="1">
      <alignment horizontal="center" wrapText="1"/>
    </xf>
    <xf numFmtId="0" fontId="27" fillId="24" borderId="36" xfId="34" applyFont="1" applyFill="1" applyBorder="1" applyAlignment="1">
      <alignment horizontal="center" wrapText="1"/>
    </xf>
    <xf numFmtId="0" fontId="27" fillId="24" borderId="18" xfId="34" applyFont="1" applyFill="1" applyBorder="1" applyAlignment="1">
      <alignment horizontal="center" wrapText="1"/>
    </xf>
    <xf numFmtId="0" fontId="26" fillId="0" borderId="43" xfId="34" applyFont="1" applyFill="1" applyBorder="1" applyAlignment="1">
      <alignment horizontal="center" vertical="center" wrapText="1"/>
    </xf>
    <xf numFmtId="0" fontId="26" fillId="0" borderId="44" xfId="34" applyFont="1" applyFill="1" applyBorder="1" applyAlignment="1">
      <alignment horizontal="center" vertical="center" wrapText="1"/>
    </xf>
    <xf numFmtId="0" fontId="26" fillId="0" borderId="45" xfId="34" applyFont="1" applyFill="1" applyBorder="1" applyAlignment="1">
      <alignment horizontal="center" vertical="center" wrapText="1"/>
    </xf>
    <xf numFmtId="0" fontId="26" fillId="0" borderId="46" xfId="34" applyFont="1" applyFill="1" applyBorder="1" applyAlignment="1">
      <alignment horizontal="center" vertical="center" wrapText="1"/>
    </xf>
    <xf numFmtId="0" fontId="26" fillId="0" borderId="0" xfId="34" applyFont="1" applyFill="1" applyBorder="1" applyAlignment="1">
      <alignment horizontal="center" vertical="center" wrapText="1"/>
    </xf>
    <xf numFmtId="0" fontId="26" fillId="0" borderId="47" xfId="34" applyFont="1" applyFill="1" applyBorder="1" applyAlignment="1">
      <alignment horizontal="center" vertical="center" wrapText="1"/>
    </xf>
    <xf numFmtId="0" fontId="26" fillId="0" borderId="48" xfId="34" applyFont="1" applyFill="1" applyBorder="1" applyAlignment="1">
      <alignment horizontal="center" vertical="center" wrapText="1"/>
    </xf>
    <xf numFmtId="0" fontId="26" fillId="0" borderId="49" xfId="34" applyFont="1" applyFill="1" applyBorder="1" applyAlignment="1">
      <alignment horizontal="center" vertical="center" wrapText="1"/>
    </xf>
    <xf numFmtId="0" fontId="26" fillId="0" borderId="50" xfId="34" applyFont="1" applyFill="1" applyBorder="1" applyAlignment="1">
      <alignment horizontal="center" vertical="center" wrapText="1"/>
    </xf>
    <xf numFmtId="0" fontId="28" fillId="0" borderId="51" xfId="34" applyFont="1" applyFill="1" applyBorder="1" applyAlignment="1">
      <alignment horizontal="center" vertical="center" wrapText="1"/>
    </xf>
    <xf numFmtId="0" fontId="28" fillId="0" borderId="29" xfId="34" applyFont="1" applyFill="1" applyBorder="1" applyAlignment="1">
      <alignment horizontal="center" vertical="center" wrapText="1"/>
    </xf>
    <xf numFmtId="0" fontId="28" fillId="0" borderId="28" xfId="34" applyFont="1" applyFill="1" applyBorder="1" applyAlignment="1">
      <alignment horizontal="center" vertical="center" wrapText="1"/>
    </xf>
    <xf numFmtId="0" fontId="28" fillId="22" borderId="28" xfId="34" applyFont="1" applyFill="1" applyBorder="1" applyAlignment="1">
      <alignment horizontal="center" vertical="center" wrapText="1"/>
    </xf>
    <xf numFmtId="0" fontId="28" fillId="22" borderId="29" xfId="34" applyFont="1" applyFill="1" applyBorder="1" applyAlignment="1">
      <alignment horizontal="center" vertical="center" wrapText="1"/>
    </xf>
    <xf numFmtId="0" fontId="26" fillId="0" borderId="52" xfId="34" applyFont="1" applyFill="1" applyBorder="1" applyAlignment="1">
      <alignment horizontal="center" wrapText="1"/>
    </xf>
    <xf numFmtId="0" fontId="26" fillId="0" borderId="53" xfId="34" applyFont="1" applyFill="1" applyBorder="1" applyAlignment="1">
      <alignment horizontal="center" wrapText="1"/>
    </xf>
    <xf numFmtId="0" fontId="26" fillId="0" borderId="21" xfId="34" applyFont="1" applyFill="1" applyBorder="1" applyAlignment="1">
      <alignment horizontal="center" wrapText="1"/>
    </xf>
    <xf numFmtId="0" fontId="26" fillId="0" borderId="52" xfId="34" applyFont="1" applyFill="1" applyBorder="1" applyAlignment="1">
      <alignment horizontal="center" vertical="center" wrapText="1"/>
    </xf>
    <xf numFmtId="0" fontId="26" fillId="0" borderId="53" xfId="34" applyFont="1" applyFill="1" applyBorder="1" applyAlignment="1">
      <alignment horizontal="center" vertical="center" wrapText="1"/>
    </xf>
    <xf numFmtId="0" fontId="26" fillId="0" borderId="21" xfId="34" applyFont="1" applyFill="1" applyBorder="1" applyAlignment="1">
      <alignment horizontal="center" vertical="center" wrapText="1"/>
    </xf>
    <xf numFmtId="0" fontId="28" fillId="0" borderId="24" xfId="34" applyFont="1" applyFill="1" applyBorder="1" applyAlignment="1">
      <alignment horizontal="center" vertical="center" wrapText="1"/>
    </xf>
    <xf numFmtId="0" fontId="26" fillId="24" borderId="54" xfId="34" applyFont="1" applyFill="1" applyBorder="1" applyAlignment="1">
      <alignment horizontal="center" wrapText="1"/>
    </xf>
    <xf numFmtId="0" fontId="26" fillId="24" borderId="14" xfId="34" applyFont="1" applyFill="1" applyBorder="1" applyAlignment="1">
      <alignment horizontal="center" wrapText="1"/>
    </xf>
    <xf numFmtId="0" fontId="28" fillId="0" borderId="77" xfId="34" applyFont="1" applyFill="1" applyBorder="1" applyAlignment="1">
      <alignment horizontal="center" vertical="center" wrapText="1"/>
    </xf>
    <xf numFmtId="0" fontId="28" fillId="0" borderId="12" xfId="34" applyFont="1" applyFill="1" applyBorder="1" applyAlignment="1">
      <alignment horizontal="center" vertical="center" wrapText="1"/>
    </xf>
    <xf numFmtId="0" fontId="28" fillId="22" borderId="39" xfId="34" applyFont="1" applyFill="1" applyBorder="1" applyAlignment="1">
      <alignment horizontal="center" vertical="center" wrapText="1"/>
    </xf>
    <xf numFmtId="0" fontId="28" fillId="22" borderId="34" xfId="34" applyFont="1" applyFill="1" applyBorder="1" applyAlignment="1">
      <alignment horizontal="center" vertical="center" wrapText="1"/>
    </xf>
    <xf numFmtId="0" fontId="28" fillId="22" borderId="43" xfId="34" applyFont="1" applyFill="1" applyBorder="1" applyAlignment="1">
      <alignment horizontal="center" vertical="center" wrapText="1"/>
    </xf>
    <xf numFmtId="0" fontId="28" fillId="22" borderId="45" xfId="34" applyFont="1" applyFill="1" applyBorder="1" applyAlignment="1">
      <alignment horizontal="center" vertical="center" wrapText="1"/>
    </xf>
    <xf numFmtId="0" fontId="28" fillId="0" borderId="39" xfId="34" applyFont="1" applyFill="1" applyBorder="1" applyAlignment="1">
      <alignment horizontal="center" vertical="center" wrapText="1"/>
    </xf>
    <xf numFmtId="0" fontId="28" fillId="0" borderId="36" xfId="34" applyFont="1" applyFill="1" applyBorder="1" applyAlignment="1">
      <alignment horizontal="center" vertical="center" wrapText="1"/>
    </xf>
    <xf numFmtId="0" fontId="28" fillId="0" borderId="40" xfId="34" applyFont="1" applyFill="1" applyBorder="1" applyAlignment="1">
      <alignment horizontal="center" vertical="center" wrapText="1"/>
    </xf>
    <xf numFmtId="0" fontId="28" fillId="0" borderId="71" xfId="34" applyFont="1" applyFill="1" applyBorder="1" applyAlignment="1">
      <alignment horizontal="center" vertical="center" wrapText="1"/>
    </xf>
    <xf numFmtId="0" fontId="28" fillId="0" borderId="72" xfId="34" applyFont="1" applyFill="1" applyBorder="1" applyAlignment="1">
      <alignment horizontal="center" vertical="center" wrapText="1"/>
    </xf>
    <xf numFmtId="0" fontId="28" fillId="22" borderId="78" xfId="34" applyFont="1" applyFill="1" applyBorder="1" applyAlignment="1">
      <alignment horizontal="center" vertical="center" wrapText="1"/>
    </xf>
    <xf numFmtId="0" fontId="28" fillId="22" borderId="58" xfId="34" applyFont="1" applyFill="1" applyBorder="1" applyAlignment="1">
      <alignment horizontal="center" vertical="center" wrapText="1"/>
    </xf>
    <xf numFmtId="0" fontId="28" fillId="0" borderId="75" xfId="34" applyFont="1" applyFill="1" applyBorder="1" applyAlignment="1">
      <alignment horizontal="center" vertical="center" wrapText="1"/>
    </xf>
    <xf numFmtId="0" fontId="28" fillId="0" borderId="68" xfId="34" applyFont="1" applyFill="1" applyBorder="1" applyAlignment="1">
      <alignment horizontal="center" vertical="center" wrapText="1"/>
    </xf>
    <xf numFmtId="0" fontId="28" fillId="0" borderId="69" xfId="34" applyFont="1" applyFill="1" applyBorder="1" applyAlignment="1">
      <alignment horizontal="center" vertical="center" wrapText="1"/>
    </xf>
    <xf numFmtId="0" fontId="28" fillId="0" borderId="73" xfId="34" applyFont="1" applyFill="1" applyBorder="1" applyAlignment="1">
      <alignment horizontal="center" vertical="center" wrapText="1"/>
    </xf>
    <xf numFmtId="0" fontId="28" fillId="0" borderId="70" xfId="34" applyFont="1" applyFill="1" applyBorder="1" applyAlignment="1">
      <alignment horizontal="center" vertical="center" wrapText="1"/>
    </xf>
    <xf numFmtId="0" fontId="26" fillId="0" borderId="54" xfId="34" applyFont="1" applyFill="1" applyBorder="1" applyAlignment="1">
      <alignment horizontal="center" vertical="center" wrapText="1"/>
    </xf>
    <xf numFmtId="0" fontId="26" fillId="0" borderId="15" xfId="34" applyFont="1" applyFill="1" applyBorder="1" applyAlignment="1">
      <alignment horizontal="center" vertical="center" wrapText="1"/>
    </xf>
    <xf numFmtId="0" fontId="26" fillId="0" borderId="38" xfId="34" applyFont="1" applyFill="1" applyBorder="1" applyAlignment="1">
      <alignment horizontal="center" vertical="center" wrapText="1"/>
    </xf>
    <xf numFmtId="0" fontId="26" fillId="0" borderId="33" xfId="34" applyFont="1" applyFill="1" applyBorder="1" applyAlignment="1">
      <alignment horizontal="center" vertical="center" wrapText="1"/>
    </xf>
    <xf numFmtId="0" fontId="26" fillId="0" borderId="12" xfId="34" applyFont="1" applyFill="1" applyBorder="1" applyAlignment="1">
      <alignment horizontal="center" vertical="center" wrapText="1"/>
    </xf>
    <xf numFmtId="0" fontId="26" fillId="0" borderId="17" xfId="34" applyFont="1" applyFill="1" applyBorder="1" applyAlignment="1">
      <alignment horizontal="center" vertical="center" wrapText="1"/>
    </xf>
    <xf numFmtId="0" fontId="28" fillId="0" borderId="33" xfId="34" applyFont="1" applyFill="1" applyBorder="1" applyAlignment="1">
      <alignment horizontal="center" vertical="center" wrapText="1"/>
    </xf>
    <xf numFmtId="0" fontId="41" fillId="0" borderId="43" xfId="34" applyFont="1" applyFill="1" applyBorder="1" applyAlignment="1">
      <alignment horizontal="center" vertical="center" wrapText="1"/>
    </xf>
    <xf numFmtId="0" fontId="41" fillId="0" borderId="44" xfId="34" applyFont="1" applyFill="1" applyBorder="1" applyAlignment="1">
      <alignment horizontal="center" vertical="center" wrapText="1"/>
    </xf>
    <xf numFmtId="0" fontId="41" fillId="0" borderId="46" xfId="34" applyFont="1" applyFill="1" applyBorder="1" applyAlignment="1">
      <alignment horizontal="center" vertical="center" wrapText="1"/>
    </xf>
    <xf numFmtId="0" fontId="41" fillId="0" borderId="0" xfId="34" applyFont="1" applyFill="1" applyBorder="1" applyAlignment="1">
      <alignment horizontal="center" vertical="center" wrapText="1"/>
    </xf>
    <xf numFmtId="0" fontId="41" fillId="0" borderId="25" xfId="34" applyFont="1" applyFill="1" applyBorder="1" applyAlignment="1">
      <alignment horizontal="center" vertical="center" wrapText="1"/>
    </xf>
    <xf numFmtId="0" fontId="41" fillId="0" borderId="57" xfId="34" applyFont="1" applyFill="1" applyBorder="1" applyAlignment="1">
      <alignment horizontal="center" vertical="center" wrapText="1"/>
    </xf>
    <xf numFmtId="0" fontId="41" fillId="0" borderId="45" xfId="34" applyFont="1" applyFill="1" applyBorder="1" applyAlignment="1">
      <alignment horizontal="center" vertical="center" wrapText="1"/>
    </xf>
    <xf numFmtId="0" fontId="41" fillId="0" borderId="47" xfId="34" applyFont="1" applyFill="1" applyBorder="1" applyAlignment="1">
      <alignment horizontal="center" vertical="center" wrapText="1"/>
    </xf>
    <xf numFmtId="0" fontId="41" fillId="0" borderId="48" xfId="34" applyFont="1" applyFill="1" applyBorder="1" applyAlignment="1">
      <alignment horizontal="center" vertical="center" wrapText="1"/>
    </xf>
    <xf numFmtId="0" fontId="41" fillId="0" borderId="49" xfId="34" applyFont="1" applyFill="1" applyBorder="1" applyAlignment="1">
      <alignment horizontal="center" vertical="center" wrapText="1"/>
    </xf>
    <xf numFmtId="0" fontId="41" fillId="0" borderId="50" xfId="34" applyFont="1" applyFill="1" applyBorder="1" applyAlignment="1">
      <alignment horizontal="center" vertical="center" wrapText="1"/>
    </xf>
    <xf numFmtId="0" fontId="26" fillId="0" borderId="30" xfId="34" applyFont="1" applyFill="1" applyBorder="1" applyAlignment="1">
      <alignment horizontal="center" vertical="center" wrapText="1"/>
    </xf>
    <xf numFmtId="0" fontId="26" fillId="0" borderId="13" xfId="34" applyFont="1" applyFill="1" applyBorder="1" applyAlignment="1">
      <alignment horizontal="center" vertical="center" wrapText="1"/>
    </xf>
    <xf numFmtId="0" fontId="26" fillId="0" borderId="27" xfId="34" applyFont="1" applyFill="1" applyBorder="1" applyAlignment="1">
      <alignment horizontal="center" vertical="center" wrapText="1"/>
    </xf>
    <xf numFmtId="0" fontId="28" fillId="22" borderId="60" xfId="34" applyFont="1" applyFill="1" applyBorder="1" applyAlignment="1">
      <alignment horizontal="center" vertical="center" wrapText="1"/>
    </xf>
    <xf numFmtId="0" fontId="28" fillId="22" borderId="56" xfId="34" applyFont="1" applyFill="1" applyBorder="1" applyAlignment="1">
      <alignment horizontal="center" vertical="center" wrapText="1"/>
    </xf>
    <xf numFmtId="0" fontId="28" fillId="0" borderId="79" xfId="34" applyFont="1" applyFill="1" applyBorder="1" applyAlignment="1">
      <alignment horizontal="center" vertical="center" wrapText="1"/>
    </xf>
    <xf numFmtId="0" fontId="28" fillId="0" borderId="76" xfId="34" applyFont="1" applyFill="1" applyBorder="1" applyAlignment="1">
      <alignment horizontal="center" vertical="center" wrapText="1"/>
    </xf>
    <xf numFmtId="0" fontId="28" fillId="0" borderId="34" xfId="34" applyFont="1" applyFill="1" applyBorder="1" applyAlignment="1">
      <alignment horizontal="center" vertical="center" wrapText="1"/>
    </xf>
    <xf numFmtId="0" fontId="26" fillId="0" borderId="46" xfId="34" applyFont="1" applyFill="1" applyBorder="1" applyAlignment="1">
      <alignment horizontal="center" wrapText="1"/>
    </xf>
    <xf numFmtId="0" fontId="26" fillId="0" borderId="0" xfId="34" applyFont="1" applyFill="1" applyAlignment="1">
      <alignment horizontal="center" wrapText="1"/>
    </xf>
    <xf numFmtId="0" fontId="26" fillId="0" borderId="25" xfId="34" applyFont="1" applyFill="1" applyBorder="1" applyAlignment="1">
      <alignment horizontal="center" vertical="center" wrapText="1"/>
    </xf>
    <xf numFmtId="0" fontId="26" fillId="0" borderId="57" xfId="34" applyFont="1" applyFill="1" applyBorder="1" applyAlignment="1">
      <alignment horizontal="center" vertical="center" wrapText="1"/>
    </xf>
    <xf numFmtId="0" fontId="26" fillId="0" borderId="26" xfId="34" applyFont="1" applyFill="1" applyBorder="1" applyAlignment="1">
      <alignment horizontal="center" vertical="center" wrapText="1"/>
    </xf>
    <xf numFmtId="0" fontId="28" fillId="0" borderId="61" xfId="34" applyFont="1" applyFill="1" applyBorder="1" applyAlignment="1">
      <alignment horizontal="center" vertical="center" wrapText="1"/>
    </xf>
    <xf numFmtId="0" fontId="28" fillId="0" borderId="62" xfId="34" applyFont="1" applyFill="1" applyBorder="1" applyAlignment="1">
      <alignment horizontal="center" vertical="center" wrapText="1"/>
    </xf>
    <xf numFmtId="0" fontId="28" fillId="0" borderId="50" xfId="34" applyFont="1" applyFill="1" applyBorder="1" applyAlignment="1">
      <alignment horizontal="center" vertical="center" wrapText="1"/>
    </xf>
    <xf numFmtId="0" fontId="32" fillId="0" borderId="15" xfId="34" applyFont="1" applyBorder="1" applyAlignment="1">
      <alignment horizontal="center" vertical="center" wrapText="1"/>
    </xf>
    <xf numFmtId="0" fontId="32" fillId="0" borderId="14" xfId="34" applyFont="1" applyBorder="1" applyAlignment="1">
      <alignment horizontal="center" vertical="center" wrapText="1"/>
    </xf>
    <xf numFmtId="0" fontId="32" fillId="0" borderId="39" xfId="34" applyFont="1" applyBorder="1" applyAlignment="1">
      <alignment horizontal="center" vertical="center" wrapText="1"/>
    </xf>
    <xf numFmtId="0" fontId="32" fillId="0" borderId="63" xfId="34" applyFont="1" applyBorder="1" applyAlignment="1">
      <alignment horizontal="center" vertical="center" wrapText="1"/>
    </xf>
    <xf numFmtId="0" fontId="32" fillId="0" borderId="34" xfId="34" applyFont="1" applyBorder="1" applyAlignment="1">
      <alignment horizontal="center" vertical="center" wrapText="1"/>
    </xf>
    <xf numFmtId="0" fontId="32" fillId="0" borderId="60" xfId="34" applyFont="1" applyBorder="1" applyAlignment="1">
      <alignment horizontal="center" vertical="center" wrapText="1"/>
    </xf>
    <xf numFmtId="0" fontId="32" fillId="0" borderId="0" xfId="34" applyFont="1" applyAlignment="1">
      <alignment horizontal="center" vertical="center" wrapText="1"/>
    </xf>
    <xf numFmtId="0" fontId="32" fillId="0" borderId="56" xfId="34" applyFont="1" applyBorder="1" applyAlignment="1">
      <alignment horizontal="center" vertical="center" wrapText="1"/>
    </xf>
    <xf numFmtId="0" fontId="32" fillId="0" borderId="61" xfId="34" applyFont="1" applyBorder="1" applyAlignment="1">
      <alignment horizontal="center" vertical="center" wrapText="1"/>
    </xf>
    <xf numFmtId="0" fontId="32" fillId="0" borderId="49" xfId="34" applyFont="1" applyBorder="1" applyAlignment="1">
      <alignment horizontal="center" vertical="center" wrapText="1"/>
    </xf>
    <xf numFmtId="0" fontId="32" fillId="0" borderId="62" xfId="34" applyFont="1" applyBorder="1" applyAlignment="1">
      <alignment horizontal="center" vertical="center" wrapText="1"/>
    </xf>
    <xf numFmtId="0" fontId="32" fillId="0" borderId="11" xfId="34" applyFont="1" applyBorder="1" applyAlignment="1">
      <alignment horizontal="center" vertical="center" wrapText="1"/>
    </xf>
    <xf numFmtId="0" fontId="32" fillId="0" borderId="16" xfId="34" applyFont="1" applyBorder="1" applyAlignment="1">
      <alignment horizontal="center" vertical="center" wrapText="1"/>
    </xf>
    <xf numFmtId="0" fontId="32" fillId="0" borderId="59" xfId="34" applyFont="1" applyBorder="1" applyAlignment="1">
      <alignment horizontal="center" vertical="center" wrapText="1"/>
    </xf>
    <xf numFmtId="0" fontId="32" fillId="0" borderId="44" xfId="34" applyFont="1" applyBorder="1" applyAlignment="1">
      <alignment horizontal="center" vertical="center" wrapText="1"/>
    </xf>
    <xf numFmtId="0" fontId="32" fillId="0" borderId="55" xfId="34" applyFont="1" applyBorder="1" applyAlignment="1">
      <alignment horizontal="center" vertical="center" wrapText="1"/>
    </xf>
    <xf numFmtId="0" fontId="30" fillId="0" borderId="0" xfId="34" applyFont="1" applyAlignment="1">
      <alignment horizontal="center"/>
    </xf>
    <xf numFmtId="0" fontId="39" fillId="24" borderId="54" xfId="34" applyFont="1" applyFill="1" applyBorder="1" applyAlignment="1">
      <alignment horizontal="center" wrapText="1"/>
    </xf>
    <xf numFmtId="0" fontId="39" fillId="24" borderId="14" xfId="34" applyFont="1" applyFill="1" applyBorder="1" applyAlignment="1">
      <alignment horizontal="center" wrapText="1"/>
    </xf>
    <xf numFmtId="0" fontId="1" fillId="24" borderId="10" xfId="34" applyFont="1" applyFill="1" applyBorder="1" applyAlignment="1">
      <alignment horizontal="center" wrapText="1"/>
    </xf>
    <xf numFmtId="0" fontId="1" fillId="24" borderId="16" xfId="34" applyFont="1" applyFill="1" applyBorder="1" applyAlignment="1">
      <alignment horizontal="center" wrapText="1"/>
    </xf>
    <xf numFmtId="0" fontId="39" fillId="24" borderId="10" xfId="34" applyFont="1" applyFill="1" applyBorder="1" applyAlignment="1">
      <alignment horizontal="center" wrapText="1"/>
    </xf>
    <xf numFmtId="0" fontId="39" fillId="24" borderId="16" xfId="34" applyFont="1" applyFill="1" applyBorder="1" applyAlignment="1">
      <alignment horizontal="center" wrapText="1"/>
    </xf>
    <xf numFmtId="0" fontId="39" fillId="24" borderId="33" xfId="34" applyFont="1" applyFill="1" applyBorder="1" applyAlignment="1">
      <alignment horizontal="center" wrapText="1"/>
    </xf>
    <xf numFmtId="0" fontId="39" fillId="24" borderId="17" xfId="34" applyFont="1" applyFill="1" applyBorder="1" applyAlignment="1">
      <alignment horizontal="center" wrapText="1"/>
    </xf>
    <xf numFmtId="0" fontId="40" fillId="24" borderId="36" xfId="34" applyFont="1" applyFill="1" applyBorder="1" applyAlignment="1">
      <alignment horizontal="center" wrapText="1"/>
    </xf>
    <xf numFmtId="0" fontId="40" fillId="24" borderId="18" xfId="34" applyFont="1" applyFill="1" applyBorder="1" applyAlignment="1">
      <alignment horizontal="center" wrapText="1"/>
    </xf>
    <xf numFmtId="0" fontId="34" fillId="0" borderId="52" xfId="34" applyFont="1" applyBorder="1" applyAlignment="1">
      <alignment horizontal="center" wrapText="1"/>
    </xf>
    <xf numFmtId="0" fontId="34" fillId="0" borderId="53" xfId="34" applyFont="1" applyBorder="1" applyAlignment="1">
      <alignment horizontal="center" wrapText="1"/>
    </xf>
    <xf numFmtId="0" fontId="34" fillId="0" borderId="21" xfId="34" applyFont="1" applyBorder="1" applyAlignment="1">
      <alignment horizontal="center" wrapText="1"/>
    </xf>
    <xf numFmtId="0" fontId="29" fillId="0" borderId="52" xfId="34" applyFont="1" applyBorder="1" applyAlignment="1">
      <alignment horizontal="center" vertical="center" wrapText="1"/>
    </xf>
    <xf numFmtId="0" fontId="29" fillId="0" borderId="53" xfId="34" applyFont="1" applyBorder="1" applyAlignment="1">
      <alignment horizontal="center" vertical="center" wrapText="1"/>
    </xf>
    <xf numFmtId="0" fontId="29" fillId="0" borderId="21" xfId="34" applyFont="1" applyBorder="1" applyAlignment="1">
      <alignment horizontal="center" vertical="center" wrapText="1"/>
    </xf>
    <xf numFmtId="0" fontId="32" fillId="0" borderId="43" xfId="34" applyFont="1" applyBorder="1" applyAlignment="1">
      <alignment horizontal="center" vertical="center" wrapText="1"/>
    </xf>
    <xf numFmtId="0" fontId="32" fillId="0" borderId="46" xfId="34" applyFont="1" applyBorder="1" applyAlignment="1">
      <alignment horizontal="center" vertical="center" wrapText="1"/>
    </xf>
    <xf numFmtId="0" fontId="32" fillId="0" borderId="48" xfId="34" applyFont="1" applyBorder="1" applyAlignment="1">
      <alignment horizontal="center" vertical="center" wrapText="1"/>
    </xf>
    <xf numFmtId="0" fontId="27" fillId="0" borderId="0" xfId="34" applyFont="1" applyAlignment="1">
      <alignment horizontal="center"/>
    </xf>
    <xf numFmtId="0" fontId="26" fillId="0" borderId="10" xfId="34" applyFont="1" applyFill="1" applyBorder="1" applyAlignment="1">
      <alignment horizontal="center" vertical="center" wrapText="1"/>
    </xf>
    <xf numFmtId="0" fontId="26" fillId="0" borderId="11" xfId="34" applyFont="1" applyFill="1" applyBorder="1" applyAlignment="1">
      <alignment horizontal="center" vertical="center" wrapText="1"/>
    </xf>
    <xf numFmtId="0" fontId="26" fillId="0" borderId="28" xfId="34" applyFont="1" applyFill="1" applyBorder="1" applyAlignment="1">
      <alignment horizontal="center" vertical="center" wrapText="1"/>
    </xf>
    <xf numFmtId="0" fontId="26" fillId="0" borderId="67" xfId="34" applyFont="1" applyFill="1" applyBorder="1" applyAlignment="1">
      <alignment horizontal="center" vertical="center" wrapText="1"/>
    </xf>
    <xf numFmtId="0" fontId="26" fillId="0" borderId="63" xfId="34" applyFont="1" applyFill="1" applyBorder="1" applyAlignment="1">
      <alignment horizontal="center" vertical="center" wrapText="1"/>
    </xf>
    <xf numFmtId="0" fontId="26" fillId="0" borderId="34" xfId="34" applyFont="1" applyFill="1" applyBorder="1" applyAlignment="1">
      <alignment horizontal="center" vertical="center" wrapText="1"/>
    </xf>
    <xf numFmtId="0" fontId="26" fillId="0" borderId="56" xfId="34" applyFont="1" applyFill="1" applyBorder="1" applyAlignment="1">
      <alignment horizontal="center" vertical="center" wrapText="1"/>
    </xf>
    <xf numFmtId="0" fontId="26" fillId="0" borderId="62" xfId="34" applyFont="1" applyFill="1" applyBorder="1" applyAlignment="1">
      <alignment horizontal="center" vertical="center" wrapText="1"/>
    </xf>
    <xf numFmtId="0" fontId="26" fillId="0" borderId="39" xfId="34" applyFont="1" applyFill="1" applyBorder="1" applyAlignment="1">
      <alignment horizontal="center" vertical="center" wrapText="1"/>
    </xf>
    <xf numFmtId="0" fontId="26" fillId="0" borderId="23" xfId="34" applyFont="1" applyFill="1" applyBorder="1" applyAlignment="1">
      <alignment horizontal="center" vertical="center" wrapText="1"/>
    </xf>
    <xf numFmtId="0" fontId="26" fillId="0" borderId="60" xfId="34" applyFont="1" applyFill="1" applyBorder="1" applyAlignment="1">
      <alignment horizontal="center" vertical="center" wrapText="1"/>
    </xf>
    <xf numFmtId="0" fontId="26" fillId="0" borderId="61" xfId="34" applyFont="1" applyFill="1" applyBorder="1" applyAlignment="1">
      <alignment horizontal="center" vertical="center" wrapText="1"/>
    </xf>
    <xf numFmtId="0" fontId="26" fillId="0" borderId="64" xfId="34" applyFont="1" applyFill="1" applyBorder="1" applyAlignment="1">
      <alignment horizontal="center" vertical="center" wrapText="1"/>
    </xf>
    <xf numFmtId="0" fontId="26" fillId="0" borderId="65" xfId="34" applyFont="1" applyFill="1" applyBorder="1" applyAlignment="1">
      <alignment horizontal="center" vertical="center" wrapText="1"/>
    </xf>
    <xf numFmtId="0" fontId="26" fillId="0" borderId="66" xfId="34" applyFont="1" applyFill="1" applyBorder="1" applyAlignment="1">
      <alignment horizontal="center" vertical="center" wrapText="1"/>
    </xf>
    <xf numFmtId="0" fontId="43" fillId="0" borderId="54" xfId="34" applyFont="1" applyFill="1" applyBorder="1" applyAlignment="1">
      <alignment horizontal="center" vertical="center" wrapText="1"/>
    </xf>
    <xf numFmtId="0" fontId="43" fillId="0" borderId="15" xfId="34" applyFont="1" applyFill="1" applyBorder="1" applyAlignment="1">
      <alignment horizontal="center" vertical="center" wrapText="1"/>
    </xf>
    <xf numFmtId="0" fontId="43" fillId="0" borderId="14" xfId="34" applyFont="1" applyFill="1" applyBorder="1" applyAlignment="1">
      <alignment horizontal="center" vertical="center" wrapText="1"/>
    </xf>
    <xf numFmtId="0" fontId="43" fillId="0" borderId="10" xfId="34" applyFont="1" applyFill="1" applyBorder="1" applyAlignment="1">
      <alignment horizontal="center" vertical="center" wrapText="1"/>
    </xf>
    <xf numFmtId="0" fontId="43" fillId="0" borderId="11" xfId="34" applyFont="1" applyFill="1" applyBorder="1" applyAlignment="1">
      <alignment horizontal="center" vertical="center" wrapText="1"/>
    </xf>
    <xf numFmtId="0" fontId="43" fillId="0" borderId="16" xfId="34" applyFont="1" applyFill="1" applyBorder="1" applyAlignment="1">
      <alignment horizontal="center" vertical="center" wrapText="1"/>
    </xf>
    <xf numFmtId="0" fontId="26" fillId="0" borderId="14" xfId="34" applyFont="1" applyFill="1" applyBorder="1" applyAlignment="1">
      <alignment horizontal="center" vertical="center" wrapText="1"/>
    </xf>
    <xf numFmtId="0" fontId="26" fillId="0" borderId="16" xfId="34" applyFont="1" applyFill="1" applyBorder="1" applyAlignment="1">
      <alignment horizontal="center" vertical="center" wrapText="1"/>
    </xf>
  </cellXfs>
  <cellStyles count="5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1-2022/&#1064;&#1072;&#1073;&#1083;&#1086;&#1085;%201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2-2022/&#1064;&#1072;&#1073;&#1083;&#1086;&#1085;%202-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1/&#1054;&#1090;&#1095;&#1077;&#1090;%20&#1092;.&#8470;1-&#1057;&#1052;&#1054;%202021%20&#1075;&#1086;&#107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64;&#1072;&#1073;&#1083;&#1086;&#1085;%201-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docsall\FO\&#1058;&#1072;&#1088;&#1080;&#1092;&#1099;\2018\&#1047;&#1072;&#1089;&#1077;&#1076;&#1072;&#1085;&#1080;&#1077;%207-2018\&#1064;&#1072;&#1073;&#1083;&#1086;&#1085;%207-201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8FEE~1\AppData\Local\Temp\Rar$DIa10124.47692\&#1064;&#1072;&#1073;&#1083;&#1086;&#1085;%208-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2 год "/>
      <sheetName val="план 22-план21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B9" t="str">
            <v>ККБ Лукашевского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J9">
            <v>10000</v>
          </cell>
          <cell r="K9">
            <v>11750</v>
          </cell>
          <cell r="M9">
            <v>0</v>
          </cell>
          <cell r="O9">
            <v>7900</v>
          </cell>
          <cell r="P9">
            <v>23097.89</v>
          </cell>
          <cell r="Q9">
            <v>3611</v>
          </cell>
          <cell r="U9">
            <v>5580</v>
          </cell>
          <cell r="V9">
            <v>20336.129900000004</v>
          </cell>
          <cell r="X9">
            <v>11213</v>
          </cell>
          <cell r="Y9">
            <v>1486533.8</v>
          </cell>
          <cell r="AF9">
            <v>250</v>
          </cell>
          <cell r="AG9">
            <v>92759.16</v>
          </cell>
          <cell r="AJ9">
            <v>1640</v>
          </cell>
          <cell r="AK9">
            <v>129177.84999999999</v>
          </cell>
        </row>
        <row r="10">
          <cell r="B10" t="str">
            <v>ККДБ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J10">
            <v>6900</v>
          </cell>
          <cell r="K10">
            <v>8527.5399999999991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U10">
            <v>2072</v>
          </cell>
          <cell r="V10">
            <v>10619.973959999999</v>
          </cell>
          <cell r="X10">
            <v>3519</v>
          </cell>
          <cell r="Y10">
            <v>400516.48</v>
          </cell>
          <cell r="AF10">
            <v>35</v>
          </cell>
          <cell r="AG10">
            <v>23319.13</v>
          </cell>
          <cell r="AJ10">
            <v>797</v>
          </cell>
          <cell r="AK10">
            <v>49138.44</v>
          </cell>
        </row>
        <row r="11">
          <cell r="B11" t="str">
            <v>ККОД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J11">
            <v>10000</v>
          </cell>
          <cell r="K11">
            <v>35059.879999999997</v>
          </cell>
          <cell r="M11">
            <v>0</v>
          </cell>
          <cell r="O11">
            <v>0</v>
          </cell>
          <cell r="P11">
            <v>0</v>
          </cell>
          <cell r="Q11">
            <v>11380</v>
          </cell>
          <cell r="U11">
            <v>40906</v>
          </cell>
          <cell r="V11">
            <v>115299.35088</v>
          </cell>
          <cell r="X11">
            <v>3145</v>
          </cell>
          <cell r="Y11">
            <v>684193.68</v>
          </cell>
          <cell r="AF11">
            <v>0</v>
          </cell>
          <cell r="AG11">
            <v>0</v>
          </cell>
          <cell r="AJ11">
            <v>2160</v>
          </cell>
          <cell r="AK11">
            <v>426665.27</v>
          </cell>
        </row>
        <row r="12">
          <cell r="B12" t="str">
            <v>КККВД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J12">
            <v>2900</v>
          </cell>
          <cell r="K12">
            <v>2816.97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U12">
            <v>0</v>
          </cell>
          <cell r="V12">
            <v>0</v>
          </cell>
          <cell r="X12">
            <v>528</v>
          </cell>
          <cell r="Y12">
            <v>51465.09</v>
          </cell>
          <cell r="AF12">
            <v>0</v>
          </cell>
          <cell r="AG12">
            <v>0</v>
          </cell>
          <cell r="AJ12">
            <v>687</v>
          </cell>
          <cell r="AK12">
            <v>80709.45</v>
          </cell>
        </row>
        <row r="13">
          <cell r="B13" t="str">
            <v>Краев.стоматология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B14" t="str">
            <v>ГДИБ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J14">
            <v>0</v>
          </cell>
          <cell r="K14">
            <v>0</v>
          </cell>
          <cell r="M14">
            <v>0</v>
          </cell>
          <cell r="O14">
            <v>1200</v>
          </cell>
          <cell r="P14">
            <v>3422.51</v>
          </cell>
          <cell r="Q14">
            <v>0</v>
          </cell>
          <cell r="U14">
            <v>90030</v>
          </cell>
          <cell r="V14">
            <v>56894.161949999994</v>
          </cell>
          <cell r="X14">
            <v>1692</v>
          </cell>
          <cell r="Y14">
            <v>165692.88</v>
          </cell>
          <cell r="AF14">
            <v>0</v>
          </cell>
          <cell r="AG14">
            <v>0</v>
          </cell>
          <cell r="AJ14">
            <v>0</v>
          </cell>
          <cell r="AK14">
            <v>0</v>
          </cell>
        </row>
        <row r="15">
          <cell r="B15" t="str">
            <v>КККД</v>
          </cell>
          <cell r="C15">
            <v>0</v>
          </cell>
          <cell r="D15">
            <v>0</v>
          </cell>
          <cell r="E15">
            <v>2571</v>
          </cell>
          <cell r="F15">
            <v>15507.15</v>
          </cell>
          <cell r="J15">
            <v>30490</v>
          </cell>
          <cell r="K15">
            <v>37448.06</v>
          </cell>
          <cell r="M15">
            <v>19400</v>
          </cell>
          <cell r="O15">
            <v>1350</v>
          </cell>
          <cell r="P15">
            <v>3748.84</v>
          </cell>
          <cell r="Q15">
            <v>17900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68044.740000000005</v>
          </cell>
        </row>
        <row r="16">
          <cell r="B16" t="str">
            <v>ГБ № 1</v>
          </cell>
          <cell r="C16">
            <v>0</v>
          </cell>
          <cell r="D16">
            <v>0</v>
          </cell>
          <cell r="E16">
            <v>6240</v>
          </cell>
          <cell r="F16">
            <v>37828.22</v>
          </cell>
          <cell r="J16">
            <v>34500</v>
          </cell>
          <cell r="K16">
            <v>38183.740000000005</v>
          </cell>
          <cell r="M16">
            <v>18000</v>
          </cell>
          <cell r="O16">
            <v>2900</v>
          </cell>
          <cell r="P16">
            <v>8301.5499999999993</v>
          </cell>
          <cell r="Q16">
            <v>29175</v>
          </cell>
          <cell r="U16">
            <v>1423</v>
          </cell>
          <cell r="V16">
            <v>3988.5260399999997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450</v>
          </cell>
          <cell r="AK16">
            <v>18870.84</v>
          </cell>
        </row>
        <row r="17">
          <cell r="B17" t="str">
            <v>ГБ № 2</v>
          </cell>
          <cell r="C17">
            <v>0</v>
          </cell>
          <cell r="D17">
            <v>0</v>
          </cell>
          <cell r="E17">
            <v>10447</v>
          </cell>
          <cell r="F17">
            <v>63854.53</v>
          </cell>
          <cell r="J17">
            <v>43500</v>
          </cell>
          <cell r="K17">
            <v>52547.12000000001</v>
          </cell>
          <cell r="M17">
            <v>13500</v>
          </cell>
          <cell r="O17">
            <v>2150</v>
          </cell>
          <cell r="P17">
            <v>6303.86</v>
          </cell>
          <cell r="Q17">
            <v>18010</v>
          </cell>
          <cell r="U17">
            <v>4330</v>
          </cell>
          <cell r="V17">
            <v>15691.744559999999</v>
          </cell>
          <cell r="X17">
            <v>5746</v>
          </cell>
          <cell r="Y17">
            <v>781876.24</v>
          </cell>
          <cell r="AF17">
            <v>15</v>
          </cell>
          <cell r="AG17">
            <v>6990.05</v>
          </cell>
          <cell r="AJ17">
            <v>500</v>
          </cell>
          <cell r="AK17">
            <v>25852.82</v>
          </cell>
        </row>
        <row r="18">
          <cell r="B18" t="str">
            <v>Род.дом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J18">
            <v>18100</v>
          </cell>
          <cell r="K18">
            <v>28079.23</v>
          </cell>
          <cell r="M18">
            <v>0</v>
          </cell>
          <cell r="O18">
            <v>500</v>
          </cell>
          <cell r="P18">
            <v>1511.11</v>
          </cell>
          <cell r="Q18">
            <v>8000</v>
          </cell>
          <cell r="U18">
            <v>1200</v>
          </cell>
          <cell r="V18">
            <v>1636.248</v>
          </cell>
          <cell r="X18">
            <v>4385</v>
          </cell>
          <cell r="Y18">
            <v>357542.5</v>
          </cell>
          <cell r="AF18">
            <v>0</v>
          </cell>
          <cell r="AG18">
            <v>0</v>
          </cell>
          <cell r="AJ18">
            <v>1319</v>
          </cell>
          <cell r="AK18">
            <v>48335.26</v>
          </cell>
        </row>
        <row r="19">
          <cell r="B19" t="str">
            <v>Гериатр. больница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U19">
            <v>0</v>
          </cell>
          <cell r="V19">
            <v>0</v>
          </cell>
          <cell r="X19">
            <v>748</v>
          </cell>
          <cell r="Y19">
            <v>106784.99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B20" t="str">
            <v>ГП № 1</v>
          </cell>
          <cell r="C20">
            <v>0</v>
          </cell>
          <cell r="D20">
            <v>0</v>
          </cell>
          <cell r="E20">
            <v>15177</v>
          </cell>
          <cell r="F20">
            <v>92443.709999999992</v>
          </cell>
          <cell r="J20">
            <v>39002</v>
          </cell>
          <cell r="K20">
            <v>44861.41</v>
          </cell>
          <cell r="M20">
            <v>19000</v>
          </cell>
          <cell r="O20">
            <v>17747</v>
          </cell>
          <cell r="P20">
            <v>56871.090000000004</v>
          </cell>
          <cell r="Q20">
            <v>28170</v>
          </cell>
          <cell r="U20">
            <v>998</v>
          </cell>
          <cell r="V20">
            <v>2755.5813399999997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38876.289999999994</v>
          </cell>
        </row>
        <row r="21">
          <cell r="B21" t="str">
            <v>ГП № 3</v>
          </cell>
          <cell r="C21">
            <v>0</v>
          </cell>
          <cell r="D21">
            <v>0</v>
          </cell>
          <cell r="E21">
            <v>17903</v>
          </cell>
          <cell r="F21">
            <v>109253.09</v>
          </cell>
          <cell r="J21">
            <v>47000</v>
          </cell>
          <cell r="K21">
            <v>52314.94</v>
          </cell>
          <cell r="M21">
            <v>25000</v>
          </cell>
          <cell r="O21">
            <v>5647</v>
          </cell>
          <cell r="P21">
            <v>16105.75</v>
          </cell>
          <cell r="Q21">
            <v>37540</v>
          </cell>
          <cell r="U21">
            <v>1000</v>
          </cell>
          <cell r="V21">
            <v>2890.7498000000001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1338</v>
          </cell>
          <cell r="AK21">
            <v>62583.490000000005</v>
          </cell>
        </row>
        <row r="22">
          <cell r="B22" t="str">
            <v>ГДП № 1</v>
          </cell>
          <cell r="C22">
            <v>0</v>
          </cell>
          <cell r="D22">
            <v>0</v>
          </cell>
          <cell r="E22">
            <v>28980</v>
          </cell>
          <cell r="F22">
            <v>193887.59000000003</v>
          </cell>
          <cell r="J22">
            <v>130000</v>
          </cell>
          <cell r="K22">
            <v>152601.99999999997</v>
          </cell>
          <cell r="M22">
            <v>0</v>
          </cell>
          <cell r="O22">
            <v>38400</v>
          </cell>
          <cell r="P22">
            <v>109520.26</v>
          </cell>
          <cell r="Q22">
            <v>55885</v>
          </cell>
          <cell r="U22">
            <v>1730</v>
          </cell>
          <cell r="V22">
            <v>4623.5654000000004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591</v>
          </cell>
          <cell r="AK22">
            <v>42839.289999999994</v>
          </cell>
        </row>
        <row r="23">
          <cell r="B23" t="str">
            <v>ГДП № 2</v>
          </cell>
          <cell r="C23">
            <v>0</v>
          </cell>
          <cell r="D23">
            <v>0</v>
          </cell>
          <cell r="E23">
            <v>7763</v>
          </cell>
          <cell r="F23">
            <v>51800.520000000004</v>
          </cell>
          <cell r="J23">
            <v>55000</v>
          </cell>
          <cell r="K23">
            <v>63118.130000000012</v>
          </cell>
          <cell r="M23">
            <v>0</v>
          </cell>
          <cell r="O23">
            <v>6500</v>
          </cell>
          <cell r="P23">
            <v>18538.59</v>
          </cell>
          <cell r="Q23">
            <v>20130</v>
          </cell>
          <cell r="U23">
            <v>600</v>
          </cell>
          <cell r="V23">
            <v>1596.2379999999998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330</v>
          </cell>
          <cell r="AK23">
            <v>19654.100000000006</v>
          </cell>
        </row>
        <row r="24">
          <cell r="B24" t="str">
            <v>Гор. стоматология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J24">
            <v>600</v>
          </cell>
          <cell r="K24">
            <v>545.78</v>
          </cell>
          <cell r="M24">
            <v>0</v>
          </cell>
          <cell r="O24">
            <v>11826</v>
          </cell>
          <cell r="P24">
            <v>18825.34</v>
          </cell>
          <cell r="Q24">
            <v>20420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B25" t="str">
            <v>Детск. стоматолог.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J25">
            <v>200</v>
          </cell>
          <cell r="K25">
            <v>181.93</v>
          </cell>
          <cell r="M25">
            <v>0</v>
          </cell>
          <cell r="O25">
            <v>0</v>
          </cell>
          <cell r="P25">
            <v>0</v>
          </cell>
          <cell r="Q25">
            <v>17951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7">
          <cell r="B27" t="str">
            <v>ГССМП</v>
          </cell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J27">
            <v>0</v>
          </cell>
          <cell r="K27">
            <v>0</v>
          </cell>
          <cell r="M27">
            <v>0</v>
          </cell>
          <cell r="O27">
            <v>1500</v>
          </cell>
          <cell r="P27">
            <v>3979.65</v>
          </cell>
          <cell r="Q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B28" t="str">
            <v>Елизов. ССМП</v>
          </cell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J28">
            <v>0</v>
          </cell>
          <cell r="K28">
            <v>0</v>
          </cell>
          <cell r="M28">
            <v>0</v>
          </cell>
          <cell r="O28">
            <v>4500</v>
          </cell>
          <cell r="P28">
            <v>11938.95</v>
          </cell>
          <cell r="Q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B29" t="str">
            <v>ЕРБ</v>
          </cell>
          <cell r="C29">
            <v>0</v>
          </cell>
          <cell r="D29">
            <v>0</v>
          </cell>
          <cell r="E29">
            <v>29614</v>
          </cell>
          <cell r="F29">
            <v>185831.66</v>
          </cell>
          <cell r="J29">
            <v>115893</v>
          </cell>
          <cell r="K29">
            <v>131522.54</v>
          </cell>
          <cell r="M29">
            <v>20893</v>
          </cell>
          <cell r="O29">
            <v>8370</v>
          </cell>
          <cell r="P29">
            <v>27178.85</v>
          </cell>
          <cell r="Q29">
            <v>80598</v>
          </cell>
          <cell r="U29">
            <v>7195</v>
          </cell>
          <cell r="V29">
            <v>19628.546140000002</v>
          </cell>
          <cell r="X29">
            <v>5980</v>
          </cell>
          <cell r="Y29">
            <v>611485.54</v>
          </cell>
          <cell r="AF29">
            <v>0</v>
          </cell>
          <cell r="AG29">
            <v>0</v>
          </cell>
          <cell r="AJ29">
            <v>1059</v>
          </cell>
          <cell r="AK29">
            <v>45266.439999999995</v>
          </cell>
        </row>
        <row r="30">
          <cell r="B30" t="str">
            <v>Елизов. стом. полик.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J30">
            <v>1000</v>
          </cell>
          <cell r="K30">
            <v>909.64</v>
          </cell>
          <cell r="M30">
            <v>0</v>
          </cell>
          <cell r="O30">
            <v>0</v>
          </cell>
          <cell r="P30">
            <v>0</v>
          </cell>
          <cell r="Q30">
            <v>21700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B31" t="str">
            <v>Вилючинская ГБ</v>
          </cell>
          <cell r="C31">
            <v>5517</v>
          </cell>
          <cell r="D31">
            <v>85733.47</v>
          </cell>
          <cell r="E31">
            <v>11538</v>
          </cell>
          <cell r="F31">
            <v>73544.38</v>
          </cell>
          <cell r="J31">
            <v>36055</v>
          </cell>
          <cell r="K31">
            <v>40393.75</v>
          </cell>
          <cell r="M31">
            <v>11100</v>
          </cell>
          <cell r="O31">
            <v>2600</v>
          </cell>
          <cell r="P31">
            <v>7451.03</v>
          </cell>
          <cell r="Q31">
            <v>26050</v>
          </cell>
          <cell r="U31">
            <v>278</v>
          </cell>
          <cell r="V31">
            <v>774.83464000000004</v>
          </cell>
          <cell r="X31">
            <v>1789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27141.570000000003</v>
          </cell>
        </row>
        <row r="32">
          <cell r="B32" t="str">
            <v>МСЧ УВД</v>
          </cell>
          <cell r="C32">
            <v>0</v>
          </cell>
          <cell r="D32">
            <v>0</v>
          </cell>
          <cell r="E32">
            <v>398</v>
          </cell>
          <cell r="F32">
            <v>2365.4899999999998</v>
          </cell>
          <cell r="J32">
            <v>1450</v>
          </cell>
          <cell r="K32">
            <v>1618.28</v>
          </cell>
          <cell r="M32">
            <v>150</v>
          </cell>
          <cell r="O32">
            <v>0</v>
          </cell>
          <cell r="P32">
            <v>0</v>
          </cell>
          <cell r="Q32">
            <v>1232</v>
          </cell>
          <cell r="U32">
            <v>250</v>
          </cell>
          <cell r="V32">
            <v>770.495</v>
          </cell>
          <cell r="X32">
            <v>95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B33" t="str">
            <v>ДВОМЦ</v>
          </cell>
          <cell r="C33">
            <v>0</v>
          </cell>
          <cell r="D33">
            <v>0</v>
          </cell>
          <cell r="E33">
            <v>2042</v>
          </cell>
          <cell r="F33">
            <v>12372.48</v>
          </cell>
          <cell r="J33">
            <v>7350</v>
          </cell>
          <cell r="K33">
            <v>8285.44</v>
          </cell>
          <cell r="M33">
            <v>2350</v>
          </cell>
          <cell r="O33">
            <v>360</v>
          </cell>
          <cell r="P33">
            <v>1015.81</v>
          </cell>
          <cell r="Q33">
            <v>5230</v>
          </cell>
          <cell r="U33">
            <v>470</v>
          </cell>
          <cell r="V33">
            <v>1362.5275999999999</v>
          </cell>
          <cell r="X33">
            <v>677</v>
          </cell>
          <cell r="Y33">
            <v>59182.66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B34" t="str">
            <v>Филиал №2 ФГКУ "1477 ВМКГ"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B35" t="str">
            <v>У-Камчатская РБ</v>
          </cell>
          <cell r="C35">
            <v>450</v>
          </cell>
          <cell r="D35">
            <v>13591.77</v>
          </cell>
          <cell r="E35">
            <v>1748</v>
          </cell>
          <cell r="F35">
            <v>10977.99</v>
          </cell>
          <cell r="J35">
            <v>6600</v>
          </cell>
          <cell r="K35">
            <v>7259.5399999999991</v>
          </cell>
          <cell r="M35">
            <v>1100</v>
          </cell>
          <cell r="O35">
            <v>630</v>
          </cell>
          <cell r="P35">
            <v>1671.45</v>
          </cell>
          <cell r="Q35">
            <v>2000</v>
          </cell>
          <cell r="U35">
            <v>200</v>
          </cell>
          <cell r="V35">
            <v>494.52</v>
          </cell>
          <cell r="X35">
            <v>399</v>
          </cell>
          <cell r="Y35">
            <v>35359.49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B36" t="str">
            <v>Ключевская РБ</v>
          </cell>
          <cell r="C36">
            <v>1200</v>
          </cell>
          <cell r="D36">
            <v>16455.84</v>
          </cell>
          <cell r="E36">
            <v>2356</v>
          </cell>
          <cell r="F36">
            <v>15053.289999999999</v>
          </cell>
          <cell r="J36">
            <v>11004</v>
          </cell>
          <cell r="K36">
            <v>12610.72</v>
          </cell>
          <cell r="M36">
            <v>1500</v>
          </cell>
          <cell r="O36">
            <v>422</v>
          </cell>
          <cell r="P36">
            <v>1153.23</v>
          </cell>
          <cell r="Q36">
            <v>6659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B37" t="str">
            <v>У-Большерецкая РБ</v>
          </cell>
          <cell r="C37">
            <v>1861</v>
          </cell>
          <cell r="D37">
            <v>17562.77</v>
          </cell>
          <cell r="E37">
            <v>2189</v>
          </cell>
          <cell r="F37">
            <v>13779.96</v>
          </cell>
          <cell r="J37">
            <v>7257</v>
          </cell>
          <cell r="K37">
            <v>8200.119999999999</v>
          </cell>
          <cell r="M37">
            <v>1457</v>
          </cell>
          <cell r="O37">
            <v>6667</v>
          </cell>
          <cell r="P37">
            <v>17688.22</v>
          </cell>
          <cell r="Q37">
            <v>3545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B38" t="str">
            <v>Озерновская РБ</v>
          </cell>
          <cell r="C38">
            <v>1609</v>
          </cell>
          <cell r="D38">
            <v>8497.0400000000009</v>
          </cell>
          <cell r="E38">
            <v>1107</v>
          </cell>
          <cell r="F38">
            <v>7001.75</v>
          </cell>
          <cell r="J38">
            <v>1665</v>
          </cell>
          <cell r="K38">
            <v>1914.7300000000002</v>
          </cell>
          <cell r="M38">
            <v>715</v>
          </cell>
          <cell r="O38">
            <v>320</v>
          </cell>
          <cell r="P38">
            <v>852.97</v>
          </cell>
          <cell r="Q38">
            <v>2000</v>
          </cell>
          <cell r="U38">
            <v>93</v>
          </cell>
          <cell r="V38">
            <v>229.95179999999999</v>
          </cell>
          <cell r="X38">
            <v>149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B39" t="str">
            <v>Мильковская РБ</v>
          </cell>
          <cell r="C39">
            <v>1650</v>
          </cell>
          <cell r="D39">
            <v>32251.78</v>
          </cell>
          <cell r="E39">
            <v>4545</v>
          </cell>
          <cell r="F39">
            <v>28512.629999999997</v>
          </cell>
          <cell r="J39">
            <v>26235</v>
          </cell>
          <cell r="K39">
            <v>29173.350000000002</v>
          </cell>
          <cell r="M39">
            <v>5700</v>
          </cell>
          <cell r="O39">
            <v>1300</v>
          </cell>
          <cell r="P39">
            <v>3449.03</v>
          </cell>
          <cell r="Q39">
            <v>17050</v>
          </cell>
          <cell r="U39">
            <v>80</v>
          </cell>
          <cell r="V39">
            <v>109.08319999999999</v>
          </cell>
          <cell r="X39">
            <v>797</v>
          </cell>
          <cell r="Y39">
            <v>94123.81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B40" t="str">
            <v>Быстринская РБ</v>
          </cell>
          <cell r="C40">
            <v>649</v>
          </cell>
          <cell r="D40">
            <v>9832.369999999999</v>
          </cell>
          <cell r="E40">
            <v>1098</v>
          </cell>
          <cell r="F40">
            <v>6972.2800000000007</v>
          </cell>
          <cell r="J40">
            <v>3700</v>
          </cell>
          <cell r="K40">
            <v>4183.03</v>
          </cell>
          <cell r="M40">
            <v>650</v>
          </cell>
          <cell r="O40">
            <v>300</v>
          </cell>
          <cell r="P40">
            <v>795.93</v>
          </cell>
          <cell r="Q40">
            <v>9004</v>
          </cell>
          <cell r="U40">
            <v>113</v>
          </cell>
          <cell r="V40">
            <v>279.40379999999999</v>
          </cell>
          <cell r="X40">
            <v>289</v>
          </cell>
          <cell r="Y40">
            <v>21477.82</v>
          </cell>
          <cell r="AF40">
            <v>0</v>
          </cell>
          <cell r="AG40">
            <v>0</v>
          </cell>
          <cell r="AJ40">
            <v>233</v>
          </cell>
          <cell r="AK40">
            <v>9512.23</v>
          </cell>
        </row>
        <row r="41">
          <cell r="B41" t="str">
            <v>Соболевская РБ</v>
          </cell>
          <cell r="C41">
            <v>550</v>
          </cell>
          <cell r="D41">
            <v>8617.26</v>
          </cell>
          <cell r="E41">
            <v>750</v>
          </cell>
          <cell r="F41">
            <v>4772.1100000000006</v>
          </cell>
          <cell r="J41">
            <v>2500</v>
          </cell>
          <cell r="K41">
            <v>2857.5299999999997</v>
          </cell>
          <cell r="M41">
            <v>600</v>
          </cell>
          <cell r="O41">
            <v>1630</v>
          </cell>
          <cell r="P41">
            <v>4324.55</v>
          </cell>
          <cell r="Q41">
            <v>3350</v>
          </cell>
          <cell r="U41">
            <v>130</v>
          </cell>
          <cell r="V41">
            <v>326.09460000000001</v>
          </cell>
          <cell r="X41">
            <v>249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B42" t="str">
            <v>Корякская ОБ</v>
          </cell>
          <cell r="C42">
            <v>1409</v>
          </cell>
          <cell r="D42">
            <v>11754.4</v>
          </cell>
          <cell r="E42">
            <v>1928</v>
          </cell>
          <cell r="F42">
            <v>12614.619999999999</v>
          </cell>
          <cell r="J42">
            <v>15900</v>
          </cell>
          <cell r="K42">
            <v>18265.620000000003</v>
          </cell>
          <cell r="M42">
            <v>2500</v>
          </cell>
          <cell r="O42">
            <v>900</v>
          </cell>
          <cell r="P42">
            <v>2484.1999999999998</v>
          </cell>
          <cell r="Q42">
            <v>9683</v>
          </cell>
          <cell r="U42">
            <v>0</v>
          </cell>
          <cell r="V42">
            <v>0</v>
          </cell>
          <cell r="X42">
            <v>748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B43" t="str">
            <v>Тигильская РБ</v>
          </cell>
          <cell r="C43">
            <v>1390</v>
          </cell>
          <cell r="D43">
            <v>15636.35</v>
          </cell>
          <cell r="E43">
            <v>1663</v>
          </cell>
          <cell r="F43">
            <v>10890.22</v>
          </cell>
          <cell r="J43">
            <v>8629</v>
          </cell>
          <cell r="K43">
            <v>9583.2800000000007</v>
          </cell>
          <cell r="M43">
            <v>2379</v>
          </cell>
          <cell r="O43">
            <v>1459</v>
          </cell>
          <cell r="P43">
            <v>4025.2300000000005</v>
          </cell>
          <cell r="Q43">
            <v>7142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B44" t="str">
            <v>Карагинская РБ</v>
          </cell>
          <cell r="C44">
            <v>814</v>
          </cell>
          <cell r="D44">
            <v>14057.55</v>
          </cell>
          <cell r="E44">
            <v>1811</v>
          </cell>
          <cell r="F44">
            <v>11850.76</v>
          </cell>
          <cell r="J44">
            <v>6096</v>
          </cell>
          <cell r="K44">
            <v>7694.35</v>
          </cell>
          <cell r="M44">
            <v>1296</v>
          </cell>
          <cell r="O44">
            <v>464</v>
          </cell>
          <cell r="P44">
            <v>1330.8099999999997</v>
          </cell>
          <cell r="Q44">
            <v>3825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B45" t="str">
            <v>Пенжинская РБ</v>
          </cell>
          <cell r="C45">
            <v>369</v>
          </cell>
          <cell r="D45">
            <v>7292.67</v>
          </cell>
          <cell r="E45">
            <v>649</v>
          </cell>
          <cell r="F45">
            <v>4515.99</v>
          </cell>
          <cell r="J45">
            <v>759</v>
          </cell>
          <cell r="K45">
            <v>894.62000000000012</v>
          </cell>
          <cell r="M45">
            <v>159</v>
          </cell>
          <cell r="O45">
            <v>1628</v>
          </cell>
          <cell r="P45">
            <v>4638.54</v>
          </cell>
          <cell r="Q45">
            <v>2860</v>
          </cell>
          <cell r="U45">
            <v>0</v>
          </cell>
          <cell r="V45">
            <v>0</v>
          </cell>
          <cell r="X45">
            <v>303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B46" t="str">
            <v>Никольская РБ</v>
          </cell>
          <cell r="C46">
            <v>0</v>
          </cell>
          <cell r="D46">
            <v>0</v>
          </cell>
          <cell r="E46">
            <v>154</v>
          </cell>
          <cell r="F46">
            <v>1116.4000000000001</v>
          </cell>
          <cell r="J46">
            <v>1980</v>
          </cell>
          <cell r="K46">
            <v>2507.13</v>
          </cell>
          <cell r="M46">
            <v>210</v>
          </cell>
          <cell r="O46">
            <v>0</v>
          </cell>
          <cell r="P46">
            <v>0</v>
          </cell>
          <cell r="Q46">
            <v>1360</v>
          </cell>
          <cell r="U46">
            <v>5</v>
          </cell>
          <cell r="V46">
            <v>12.8804</v>
          </cell>
          <cell r="X46">
            <v>97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B47" t="str">
            <v>Олюторская РБ</v>
          </cell>
          <cell r="C47">
            <v>1062</v>
          </cell>
          <cell r="D47">
            <v>15098.42</v>
          </cell>
          <cell r="E47">
            <v>2019</v>
          </cell>
          <cell r="F47">
            <v>13294.349999999999</v>
          </cell>
          <cell r="J47">
            <v>3435</v>
          </cell>
          <cell r="K47">
            <v>3915.09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U47">
            <v>260</v>
          </cell>
          <cell r="V47">
            <v>923.86279999999999</v>
          </cell>
          <cell r="X47">
            <v>399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B48" t="str">
            <v>Центр общ. Здоровья</v>
          </cell>
          <cell r="C48">
            <v>0</v>
          </cell>
          <cell r="D48">
            <v>0</v>
          </cell>
          <cell r="E48">
            <v>5542</v>
          </cell>
          <cell r="F48">
            <v>33768.979999999996</v>
          </cell>
          <cell r="J48">
            <v>27500</v>
          </cell>
          <cell r="K48">
            <v>30345.840000000004</v>
          </cell>
          <cell r="M48">
            <v>19000</v>
          </cell>
          <cell r="O48">
            <v>1260</v>
          </cell>
          <cell r="P48">
            <v>3593.63</v>
          </cell>
          <cell r="Q48">
            <v>11794</v>
          </cell>
          <cell r="U48">
            <v>300</v>
          </cell>
          <cell r="V48">
            <v>772.82399999999996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500</v>
          </cell>
          <cell r="AK48">
            <v>20509.09</v>
          </cell>
        </row>
        <row r="49">
          <cell r="B49" t="str">
            <v>Камч.невролог.кл-ка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U49">
            <v>598</v>
          </cell>
          <cell r="V49">
            <v>4992.0456599999998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80</v>
          </cell>
          <cell r="AK49">
            <v>8449.89</v>
          </cell>
        </row>
        <row r="50">
          <cell r="B50" t="str">
            <v>ОРМЕДИУМ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400</v>
          </cell>
          <cell r="AK50">
            <v>32790.92</v>
          </cell>
        </row>
        <row r="51">
          <cell r="B51" t="str">
            <v>БМК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672</v>
          </cell>
          <cell r="AK51">
            <v>101936.31</v>
          </cell>
        </row>
        <row r="53">
          <cell r="B53" t="str">
            <v>ЭКО центр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80</v>
          </cell>
          <cell r="AK53">
            <v>6772.78</v>
          </cell>
        </row>
        <row r="54">
          <cell r="B54" t="str">
            <v>РЖД-Медицина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U54">
            <v>0</v>
          </cell>
          <cell r="V54">
            <v>0</v>
          </cell>
          <cell r="X54">
            <v>3</v>
          </cell>
          <cell r="Y54">
            <v>783.89</v>
          </cell>
          <cell r="AF54">
            <v>3</v>
          </cell>
          <cell r="AG54">
            <v>783.89</v>
          </cell>
          <cell r="AJ54">
            <v>0</v>
          </cell>
          <cell r="AK54">
            <v>0</v>
          </cell>
        </row>
        <row r="55">
          <cell r="B55" t="str">
            <v>СПИД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J55">
            <v>1317</v>
          </cell>
          <cell r="K55">
            <v>2235.8200000000002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U55">
            <v>957881</v>
          </cell>
          <cell r="V55">
            <v>265709.4879399999</v>
          </cell>
          <cell r="X55">
            <v>906</v>
          </cell>
          <cell r="Y55">
            <v>219970.8</v>
          </cell>
          <cell r="AF55">
            <v>0</v>
          </cell>
          <cell r="AG55">
            <v>0</v>
          </cell>
          <cell r="AJ55">
            <v>60</v>
          </cell>
          <cell r="AK55">
            <v>62169.95</v>
          </cell>
        </row>
        <row r="56">
          <cell r="B56" t="str">
            <v>ООО "Жемчужина Камчатки"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400</v>
          </cell>
          <cell r="AK56">
            <v>35752.39</v>
          </cell>
        </row>
        <row r="57">
          <cell r="B57" t="str">
            <v>М-Лайн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B58" t="str">
            <v>ИМПУЛЬС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U58">
            <v>882</v>
          </cell>
          <cell r="V58">
            <v>7753.3885799999998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B59" t="str">
            <v>Нефросовет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B60" t="str">
            <v>Тубдиспансер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U60">
            <v>5000</v>
          </cell>
          <cell r="V60">
            <v>28624.81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B61" t="str">
            <v>ООО "ЮНИЛАБ-ХАБАРОВСК"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B62" t="str">
            <v>АО "МЕДИЦИНА"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U62">
            <v>0</v>
          </cell>
          <cell r="V62">
            <v>0</v>
          </cell>
          <cell r="X62">
            <v>90</v>
          </cell>
          <cell r="Y62">
            <v>27333.49</v>
          </cell>
          <cell r="AF62">
            <v>50</v>
          </cell>
          <cell r="AG62">
            <v>17928.589999999997</v>
          </cell>
          <cell r="AJ62">
            <v>100</v>
          </cell>
          <cell r="AK62">
            <v>6532.71</v>
          </cell>
        </row>
        <row r="63">
          <cell r="B63" t="str">
            <v>ООО "НПФ "ХЕЛИКС"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B64" t="str">
            <v>ФГБОУ ВО АМУРСКАЯ ГМА МИНЗДРАВА РОССИИ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B65" t="str">
            <v>ООО "ВИТАЛАБ"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B66" t="str">
            <v>ООО "ЭН ДЖИ СИ ВЛАДИВОСТОК"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50</v>
          </cell>
          <cell r="AK66">
            <v>6672.15</v>
          </cell>
        </row>
        <row r="67">
          <cell r="B67" t="str">
            <v>ООО "ХАБАРОВСКИЙ ЦЕНТР ХИРУРГИИ ГЛАЗА"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J67">
            <v>0</v>
          </cell>
          <cell r="K67">
            <v>0</v>
          </cell>
          <cell r="M67">
            <v>0</v>
          </cell>
          <cell r="O67">
            <v>0</v>
          </cell>
          <cell r="P67">
            <v>0</v>
          </cell>
          <cell r="Q67">
            <v>0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100</v>
          </cell>
          <cell r="AK67">
            <v>2704.38</v>
          </cell>
        </row>
        <row r="68">
          <cell r="B68" t="str">
            <v>ОБУЗ "КО НКЦ ИМЕНИ Г.Е. ОСТРОВЕРХОВА"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3</v>
          </cell>
          <cell r="U68">
            <v>0</v>
          </cell>
          <cell r="V68">
            <v>0</v>
          </cell>
          <cell r="X68">
            <v>1</v>
          </cell>
          <cell r="Y68">
            <v>222.35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6" refreshError="1"/>
      <sheetData sheetId="7" refreshError="1"/>
      <sheetData sheetId="8" refreshError="1"/>
      <sheetData sheetId="9">
        <row r="15">
          <cell r="T15">
            <v>291482.13688999991</v>
          </cell>
        </row>
        <row r="20">
          <cell r="F20">
            <v>91347</v>
          </cell>
          <cell r="G20">
            <v>879592.14</v>
          </cell>
          <cell r="H20">
            <v>26000</v>
          </cell>
          <cell r="I20">
            <v>1317</v>
          </cell>
        </row>
        <row r="22">
          <cell r="H22">
            <v>75000</v>
          </cell>
          <cell r="I22">
            <v>2733</v>
          </cell>
        </row>
        <row r="23">
          <cell r="F23">
            <v>160232</v>
          </cell>
          <cell r="G23">
            <v>1203524.3599999999</v>
          </cell>
        </row>
        <row r="26">
          <cell r="T26">
            <v>77815</v>
          </cell>
        </row>
        <row r="27">
          <cell r="F27">
            <v>717300</v>
          </cell>
          <cell r="G27">
            <v>787738.86</v>
          </cell>
          <cell r="H27">
            <v>75000</v>
          </cell>
          <cell r="I27">
            <v>2733</v>
          </cell>
        </row>
        <row r="28">
          <cell r="F28">
            <v>161729</v>
          </cell>
          <cell r="G28">
            <v>385291.85</v>
          </cell>
          <cell r="H28">
            <v>8000</v>
          </cell>
          <cell r="I28">
            <v>26689</v>
          </cell>
        </row>
        <row r="29">
          <cell r="F29">
            <v>536274</v>
          </cell>
          <cell r="G29">
            <v>2912111.11</v>
          </cell>
          <cell r="H29">
            <v>20000</v>
          </cell>
          <cell r="I29">
            <v>22785</v>
          </cell>
        </row>
        <row r="39">
          <cell r="F39">
            <v>49817</v>
          </cell>
          <cell r="G39">
            <v>6204996.29</v>
          </cell>
          <cell r="H39">
            <v>150000</v>
          </cell>
          <cell r="I39">
            <v>1294</v>
          </cell>
        </row>
        <row r="45">
          <cell r="F45">
            <v>20543</v>
          </cell>
          <cell r="G45">
            <v>1590382.16</v>
          </cell>
          <cell r="H45">
            <v>42000</v>
          </cell>
          <cell r="I45">
            <v>465</v>
          </cell>
        </row>
        <row r="103">
          <cell r="U103">
            <v>167994</v>
          </cell>
          <cell r="X103">
            <v>180531.39000000004</v>
          </cell>
        </row>
      </sheetData>
      <sheetData sheetId="10">
        <row r="14">
          <cell r="T14">
            <v>1670202.6985000002</v>
          </cell>
        </row>
        <row r="15">
          <cell r="T15">
            <v>18677.641499999998</v>
          </cell>
        </row>
      </sheetData>
      <sheetData sheetId="11">
        <row r="14">
          <cell r="T14">
            <v>490834.02273999999</v>
          </cell>
        </row>
        <row r="15">
          <cell r="T15">
            <v>2203.15726</v>
          </cell>
        </row>
      </sheetData>
      <sheetData sheetId="12">
        <row r="14">
          <cell r="T14">
            <v>169615.61655000001</v>
          </cell>
        </row>
        <row r="15">
          <cell r="T15">
            <v>2516.3334500000001</v>
          </cell>
        </row>
      </sheetData>
      <sheetData sheetId="13">
        <row r="14">
          <cell r="T14">
            <v>1341248.4868800002</v>
          </cell>
        </row>
        <row r="15">
          <cell r="T15">
            <v>4332.9231199999995</v>
          </cell>
        </row>
      </sheetData>
      <sheetData sheetId="14">
        <row r="14">
          <cell r="T14">
            <v>105219.1688</v>
          </cell>
        </row>
        <row r="15">
          <cell r="T15">
            <v>1565.8212000000001</v>
          </cell>
        </row>
      </sheetData>
      <sheetData sheetId="15">
        <row r="14">
          <cell r="T14">
            <v>507111.33999999997</v>
          </cell>
        </row>
        <row r="15">
          <cell r="T15">
            <v>12689.380000000001</v>
          </cell>
        </row>
      </sheetData>
      <sheetData sheetId="16">
        <row r="14">
          <cell r="T14">
            <v>225889.33000000002</v>
          </cell>
        </row>
        <row r="15">
          <cell r="T15">
            <v>120.22</v>
          </cell>
        </row>
      </sheetData>
      <sheetData sheetId="17">
        <row r="14">
          <cell r="T14">
            <v>551047.35</v>
          </cell>
        </row>
        <row r="15">
          <cell r="T15">
            <v>1831.99</v>
          </cell>
        </row>
      </sheetData>
      <sheetData sheetId="18">
        <row r="14">
          <cell r="T14">
            <v>449348.68</v>
          </cell>
        </row>
        <row r="15">
          <cell r="T15">
            <v>0</v>
          </cell>
        </row>
      </sheetData>
      <sheetData sheetId="19">
        <row r="14">
          <cell r="T14">
            <v>163780.37000000002</v>
          </cell>
        </row>
        <row r="15">
          <cell r="T15">
            <v>0</v>
          </cell>
        </row>
      </sheetData>
      <sheetData sheetId="20">
        <row r="14">
          <cell r="T14">
            <v>68045.48</v>
          </cell>
        </row>
        <row r="15">
          <cell r="T15">
            <v>0</v>
          </cell>
        </row>
      </sheetData>
      <sheetData sheetId="21">
        <row r="14">
          <cell r="T14">
            <v>94371.12</v>
          </cell>
        </row>
        <row r="15">
          <cell r="T15">
            <v>0</v>
          </cell>
        </row>
      </sheetData>
      <sheetData sheetId="22">
        <row r="14">
          <cell r="T14">
            <v>69989.409999999989</v>
          </cell>
        </row>
        <row r="15">
          <cell r="T15">
            <v>0</v>
          </cell>
        </row>
      </sheetData>
      <sheetData sheetId="23">
        <row r="14">
          <cell r="T14">
            <v>111165.47</v>
          </cell>
        </row>
        <row r="15">
          <cell r="T15">
            <v>0</v>
          </cell>
        </row>
      </sheetData>
      <sheetData sheetId="24">
        <row r="14">
          <cell r="T14">
            <v>13441.939999999999</v>
          </cell>
        </row>
      </sheetData>
      <sheetData sheetId="25">
        <row r="14">
          <cell r="T14">
            <v>101936.31</v>
          </cell>
        </row>
      </sheetData>
      <sheetData sheetId="26">
        <row r="14">
          <cell r="T14">
            <v>32790.92</v>
          </cell>
        </row>
      </sheetData>
      <sheetData sheetId="27">
        <row r="14">
          <cell r="T14">
            <v>35752.39</v>
          </cell>
        </row>
      </sheetData>
      <sheetData sheetId="28">
        <row r="14">
          <cell r="T14">
            <v>28624.81</v>
          </cell>
        </row>
      </sheetData>
      <sheetData sheetId="29">
        <row r="14">
          <cell r="T14">
            <v>7753.39</v>
          </cell>
        </row>
      </sheetData>
      <sheetData sheetId="30">
        <row r="14">
          <cell r="T14">
            <v>31141.79</v>
          </cell>
        </row>
      </sheetData>
      <sheetData sheetId="31">
        <row r="14">
          <cell r="T14">
            <v>33866.200000000004</v>
          </cell>
        </row>
      </sheetData>
      <sheetData sheetId="32">
        <row r="14">
          <cell r="T14">
            <v>0</v>
          </cell>
        </row>
      </sheetData>
      <sheetData sheetId="33">
        <row r="14">
          <cell r="T14">
            <v>0</v>
          </cell>
        </row>
      </sheetData>
      <sheetData sheetId="34">
        <row r="14">
          <cell r="T14">
            <v>75.010000000000005</v>
          </cell>
        </row>
      </sheetData>
      <sheetData sheetId="35">
        <row r="14">
          <cell r="T14">
            <v>0</v>
          </cell>
        </row>
      </sheetData>
      <sheetData sheetId="36">
        <row r="14">
          <cell r="T14">
            <v>6672.15</v>
          </cell>
        </row>
      </sheetData>
      <sheetData sheetId="37">
        <row r="14">
          <cell r="T14">
            <v>2704.38</v>
          </cell>
        </row>
      </sheetData>
      <sheetData sheetId="38">
        <row r="14">
          <cell r="T14">
            <v>222.35</v>
          </cell>
        </row>
      </sheetData>
      <sheetData sheetId="39">
        <row r="14">
          <cell r="T14">
            <v>6772.78</v>
          </cell>
        </row>
      </sheetData>
      <sheetData sheetId="40">
        <row r="14">
          <cell r="T14">
            <v>783.89</v>
          </cell>
        </row>
      </sheetData>
      <sheetData sheetId="41">
        <row r="14">
          <cell r="T14">
            <v>0</v>
          </cell>
        </row>
      </sheetData>
      <sheetData sheetId="42">
        <row r="14">
          <cell r="T14">
            <v>0</v>
          </cell>
        </row>
      </sheetData>
      <sheetData sheetId="43">
        <row r="14">
          <cell r="T14">
            <v>182305.14116999999</v>
          </cell>
        </row>
        <row r="15">
          <cell r="T15">
            <v>4707.7988300000006</v>
          </cell>
        </row>
        <row r="103">
          <cell r="X103">
            <v>20847.82</v>
          </cell>
        </row>
      </sheetData>
      <sheetData sheetId="44">
        <row r="14">
          <cell r="T14">
            <v>486045.4889</v>
          </cell>
        </row>
        <row r="15">
          <cell r="T15">
            <v>4554.2111000000004</v>
          </cell>
        </row>
        <row r="103">
          <cell r="X103">
            <v>11928.39</v>
          </cell>
        </row>
      </sheetData>
      <sheetData sheetId="45">
        <row r="14">
          <cell r="T14">
            <v>125769.65000000001</v>
          </cell>
        </row>
        <row r="15">
          <cell r="T15">
            <v>493.2</v>
          </cell>
        </row>
        <row r="103">
          <cell r="X103">
            <v>2525.38</v>
          </cell>
        </row>
      </sheetData>
      <sheetData sheetId="46">
        <row r="14">
          <cell r="T14">
            <v>643912.63043999986</v>
          </cell>
        </row>
        <row r="15">
          <cell r="T15">
            <v>28018.389559999992</v>
          </cell>
        </row>
        <row r="103">
          <cell r="X103">
            <v>19343.34</v>
          </cell>
        </row>
      </sheetData>
      <sheetData sheetId="47">
        <row r="14">
          <cell r="T14">
            <v>993471.33532999991</v>
          </cell>
        </row>
        <row r="15">
          <cell r="T15">
            <v>46674.934669999995</v>
          </cell>
        </row>
        <row r="103">
          <cell r="X103">
            <v>14507.51</v>
          </cell>
        </row>
      </sheetData>
      <sheetData sheetId="48">
        <row r="14">
          <cell r="T14">
            <v>588615.19998999999</v>
          </cell>
        </row>
        <row r="15">
          <cell r="T15">
            <v>45548.080009999998</v>
          </cell>
        </row>
      </sheetData>
      <sheetData sheetId="49">
        <row r="14">
          <cell r="T14">
            <v>186962.39635000002</v>
          </cell>
        </row>
        <row r="15">
          <cell r="T15">
            <v>5055.4436500000002</v>
          </cell>
        </row>
      </sheetData>
      <sheetData sheetId="50">
        <row r="14">
          <cell r="T14">
            <v>299166.73652999999</v>
          </cell>
        </row>
        <row r="15">
          <cell r="T15">
            <v>24347.213470000002</v>
          </cell>
        </row>
        <row r="103">
          <cell r="X103">
            <v>20417.97</v>
          </cell>
        </row>
      </sheetData>
      <sheetData sheetId="51">
        <row r="14">
          <cell r="T14">
            <v>322615.00420999998</v>
          </cell>
        </row>
        <row r="15">
          <cell r="T15">
            <v>19340.45579</v>
          </cell>
        </row>
        <row r="103">
          <cell r="X103">
            <v>26865.75</v>
          </cell>
        </row>
      </sheetData>
      <sheetData sheetId="52">
        <row r="14">
          <cell r="T14">
            <v>15478.619999999999</v>
          </cell>
        </row>
        <row r="15">
          <cell r="T15">
            <v>99.2</v>
          </cell>
        </row>
        <row r="103">
          <cell r="X103">
            <v>161.19</v>
          </cell>
        </row>
      </sheetData>
      <sheetData sheetId="53">
        <row r="14">
          <cell r="T14">
            <v>105596.2322</v>
          </cell>
        </row>
        <row r="15">
          <cell r="T15">
            <v>5594.0177999999996</v>
          </cell>
        </row>
        <row r="103">
          <cell r="X103">
            <v>20417.97</v>
          </cell>
        </row>
      </sheetData>
      <sheetData sheetId="54">
        <row r="14">
          <cell r="T14">
            <v>1346596.9502099999</v>
          </cell>
        </row>
        <row r="15">
          <cell r="T15">
            <v>54651.239789999985</v>
          </cell>
        </row>
        <row r="103">
          <cell r="X103">
            <v>22452.240000000002</v>
          </cell>
        </row>
      </sheetData>
      <sheetData sheetId="55">
        <row r="14">
          <cell r="T14">
            <v>76061.529999999984</v>
          </cell>
        </row>
        <row r="15">
          <cell r="T15">
            <v>31</v>
          </cell>
        </row>
        <row r="103">
          <cell r="X103">
            <v>698.51</v>
          </cell>
        </row>
      </sheetData>
      <sheetData sheetId="56">
        <row r="14">
          <cell r="T14">
            <v>138007.43</v>
          </cell>
        </row>
        <row r="15">
          <cell r="T15">
            <v>155</v>
          </cell>
        </row>
        <row r="103">
          <cell r="X103">
            <v>1182.0899999999999</v>
          </cell>
        </row>
      </sheetData>
      <sheetData sheetId="57">
        <row r="14">
          <cell r="T14">
            <v>281494.58999999997</v>
          </cell>
        </row>
        <row r="15">
          <cell r="T15">
            <v>2152</v>
          </cell>
        </row>
        <row r="103">
          <cell r="X103">
            <v>6125.39</v>
          </cell>
        </row>
      </sheetData>
      <sheetData sheetId="58">
        <row r="14">
          <cell r="T14">
            <v>82338.933109999998</v>
          </cell>
        </row>
        <row r="15">
          <cell r="T15">
            <v>395.67688999999996</v>
          </cell>
        </row>
        <row r="103">
          <cell r="X103">
            <v>768.36</v>
          </cell>
        </row>
      </sheetData>
      <sheetData sheetId="59">
        <row r="14">
          <cell r="T14">
            <v>142432.90999999997</v>
          </cell>
        </row>
        <row r="15">
          <cell r="T15">
            <v>1517</v>
          </cell>
        </row>
        <row r="103">
          <cell r="X103">
            <v>1611.95</v>
          </cell>
        </row>
      </sheetData>
      <sheetData sheetId="60">
        <row r="14">
          <cell r="T14">
            <v>162668.34000000003</v>
          </cell>
        </row>
        <row r="15">
          <cell r="T15">
            <v>0</v>
          </cell>
        </row>
        <row r="103">
          <cell r="X103">
            <v>1565.74</v>
          </cell>
        </row>
      </sheetData>
      <sheetData sheetId="61">
        <row r="14">
          <cell r="T14">
            <v>105464.23</v>
          </cell>
        </row>
        <row r="15">
          <cell r="T15">
            <v>37.200000000000003</v>
          </cell>
        </row>
        <row r="103">
          <cell r="X103">
            <v>644.78</v>
          </cell>
        </row>
      </sheetData>
      <sheetData sheetId="62">
        <row r="14">
          <cell r="T14">
            <v>236355.18094999998</v>
          </cell>
        </row>
        <row r="15">
          <cell r="T15">
            <v>2126.2290499999999</v>
          </cell>
        </row>
        <row r="103">
          <cell r="X103">
            <v>2686.58</v>
          </cell>
        </row>
      </sheetData>
      <sheetData sheetId="63">
        <row r="14">
          <cell r="T14">
            <v>231998.01</v>
          </cell>
        </row>
        <row r="15">
          <cell r="T15">
            <v>186</v>
          </cell>
        </row>
        <row r="103">
          <cell r="X103">
            <v>2556.54</v>
          </cell>
        </row>
      </sheetData>
      <sheetData sheetId="64">
        <row r="14">
          <cell r="T14">
            <v>179880.09025000001</v>
          </cell>
        </row>
        <row r="15">
          <cell r="T15">
            <v>1860.3797499999998</v>
          </cell>
        </row>
        <row r="103">
          <cell r="X103">
            <v>1434.63</v>
          </cell>
        </row>
      </sheetData>
      <sheetData sheetId="65">
        <row r="14">
          <cell r="T14">
            <v>153787.47000000003</v>
          </cell>
        </row>
        <row r="15">
          <cell r="T15">
            <v>0</v>
          </cell>
        </row>
        <row r="103">
          <cell r="X103">
            <v>1392.72</v>
          </cell>
        </row>
      </sheetData>
      <sheetData sheetId="66">
        <row r="14">
          <cell r="T14">
            <v>91559.85</v>
          </cell>
        </row>
        <row r="15">
          <cell r="T15">
            <v>0</v>
          </cell>
        </row>
        <row r="103">
          <cell r="X103">
            <v>170.87</v>
          </cell>
        </row>
      </sheetData>
      <sheetData sheetId="67">
        <row r="14">
          <cell r="T14">
            <v>46913.03</v>
          </cell>
        </row>
        <row r="15">
          <cell r="T15">
            <v>0</v>
          </cell>
        </row>
        <row r="103">
          <cell r="X103">
            <v>225.67</v>
          </cell>
        </row>
      </sheetData>
      <sheetData sheetId="68" refreshError="1"/>
      <sheetData sheetId="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B9" t="str">
            <v>ККБ Лукашевского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10000</v>
          </cell>
          <cell r="K9">
            <v>11750</v>
          </cell>
          <cell r="M9">
            <v>0</v>
          </cell>
          <cell r="O9">
            <v>7900</v>
          </cell>
          <cell r="P9">
            <v>23097.89</v>
          </cell>
          <cell r="Q9">
            <v>3611</v>
          </cell>
          <cell r="R9">
            <v>17984.670099999999</v>
          </cell>
          <cell r="U9">
            <v>5580</v>
          </cell>
          <cell r="V9">
            <v>20336.129900000004</v>
          </cell>
          <cell r="X9">
            <v>11213</v>
          </cell>
          <cell r="Y9">
            <v>1486533.8</v>
          </cell>
          <cell r="AF9">
            <v>250</v>
          </cell>
          <cell r="AG9">
            <v>87620.290000000023</v>
          </cell>
          <cell r="AJ9">
            <v>1640</v>
          </cell>
          <cell r="AK9">
            <v>129177.84999999999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6900</v>
          </cell>
          <cell r="K10">
            <v>8527.5399999999991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12486.126039999999</v>
          </cell>
          <cell r="U10">
            <v>2072</v>
          </cell>
          <cell r="V10">
            <v>10619.973959999999</v>
          </cell>
          <cell r="X10">
            <v>3519</v>
          </cell>
          <cell r="Y10">
            <v>400516.48</v>
          </cell>
          <cell r="AF10">
            <v>35</v>
          </cell>
          <cell r="AG10">
            <v>23319.13</v>
          </cell>
          <cell r="AJ10">
            <v>797</v>
          </cell>
          <cell r="AK10">
            <v>49138.44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10000</v>
          </cell>
          <cell r="K11">
            <v>35059.879999999997</v>
          </cell>
          <cell r="M11">
            <v>0</v>
          </cell>
          <cell r="O11">
            <v>0</v>
          </cell>
          <cell r="P11">
            <v>0</v>
          </cell>
          <cell r="Q11">
            <v>11107</v>
          </cell>
          <cell r="R11">
            <v>82155.429120000015</v>
          </cell>
          <cell r="U11">
            <v>42840</v>
          </cell>
          <cell r="V11">
            <v>118237.46088</v>
          </cell>
          <cell r="X11">
            <v>3145</v>
          </cell>
          <cell r="Y11">
            <v>684193.68</v>
          </cell>
          <cell r="AF11">
            <v>0</v>
          </cell>
          <cell r="AG11">
            <v>0</v>
          </cell>
          <cell r="AJ11">
            <v>2160</v>
          </cell>
          <cell r="AK11">
            <v>426665.27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2900</v>
          </cell>
          <cell r="K12">
            <v>2816.97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528</v>
          </cell>
          <cell r="Y12">
            <v>51465.09</v>
          </cell>
          <cell r="AF12">
            <v>0</v>
          </cell>
          <cell r="AG12">
            <v>0</v>
          </cell>
          <cell r="AJ12">
            <v>687</v>
          </cell>
          <cell r="AK12">
            <v>80709.45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J14">
            <v>0</v>
          </cell>
          <cell r="K14">
            <v>0</v>
          </cell>
          <cell r="M14">
            <v>0</v>
          </cell>
          <cell r="O14">
            <v>1200</v>
          </cell>
          <cell r="P14">
            <v>3422.51</v>
          </cell>
          <cell r="Q14">
            <v>0</v>
          </cell>
          <cell r="R14">
            <v>-1.9499999907566234E-3</v>
          </cell>
          <cell r="U14">
            <v>90030</v>
          </cell>
          <cell r="V14">
            <v>56894.161949999994</v>
          </cell>
          <cell r="X14">
            <v>1692</v>
          </cell>
          <cell r="Y14">
            <v>165692.88</v>
          </cell>
          <cell r="AF14">
            <v>0</v>
          </cell>
          <cell r="AG14">
            <v>0</v>
          </cell>
          <cell r="AJ14">
            <v>0</v>
          </cell>
          <cell r="AK14">
            <v>0</v>
          </cell>
        </row>
        <row r="15">
          <cell r="C15">
            <v>0</v>
          </cell>
          <cell r="D15">
            <v>0</v>
          </cell>
          <cell r="E15">
            <v>2571</v>
          </cell>
          <cell r="F15">
            <v>15507.15</v>
          </cell>
          <cell r="G15">
            <v>2214</v>
          </cell>
          <cell r="J15">
            <v>30490</v>
          </cell>
          <cell r="K15">
            <v>37448.06</v>
          </cell>
          <cell r="M15">
            <v>19400</v>
          </cell>
          <cell r="O15">
            <v>1350</v>
          </cell>
          <cell r="P15">
            <v>3748.84</v>
          </cell>
          <cell r="Q15">
            <v>17900</v>
          </cell>
          <cell r="R15">
            <v>56394.560000000005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68044.740000000005</v>
          </cell>
        </row>
        <row r="16">
          <cell r="C16">
            <v>0</v>
          </cell>
          <cell r="D16">
            <v>0</v>
          </cell>
          <cell r="E16">
            <v>6240</v>
          </cell>
          <cell r="F16">
            <v>37828.22</v>
          </cell>
          <cell r="G16">
            <v>5130</v>
          </cell>
          <cell r="J16">
            <v>34500</v>
          </cell>
          <cell r="K16">
            <v>38183.740000000005</v>
          </cell>
          <cell r="M16">
            <v>18000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151216.23396000001</v>
          </cell>
          <cell r="U16">
            <v>1423</v>
          </cell>
          <cell r="V16">
            <v>3988.5260399999997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450</v>
          </cell>
          <cell r="AK16">
            <v>18870.84</v>
          </cell>
        </row>
        <row r="17">
          <cell r="C17">
            <v>0</v>
          </cell>
          <cell r="D17">
            <v>0</v>
          </cell>
          <cell r="E17">
            <v>10447</v>
          </cell>
          <cell r="F17">
            <v>63854.53</v>
          </cell>
          <cell r="G17">
            <v>7929</v>
          </cell>
          <cell r="J17">
            <v>43500</v>
          </cell>
          <cell r="K17">
            <v>52547.12000000001</v>
          </cell>
          <cell r="M17">
            <v>13500</v>
          </cell>
          <cell r="O17">
            <v>2150</v>
          </cell>
          <cell r="P17">
            <v>6303.86</v>
          </cell>
          <cell r="Q17">
            <v>18010</v>
          </cell>
          <cell r="R17">
            <v>95890.025439999998</v>
          </cell>
          <cell r="U17">
            <v>4330</v>
          </cell>
          <cell r="V17">
            <v>15691.744559999999</v>
          </cell>
          <cell r="X17">
            <v>5746</v>
          </cell>
          <cell r="Y17">
            <v>781876.24</v>
          </cell>
          <cell r="AF17">
            <v>15</v>
          </cell>
          <cell r="AG17">
            <v>6990.05</v>
          </cell>
          <cell r="AJ17">
            <v>500</v>
          </cell>
          <cell r="AK17">
            <v>25852.82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J18">
            <v>18100</v>
          </cell>
          <cell r="K18">
            <v>28079.23</v>
          </cell>
          <cell r="M18">
            <v>0</v>
          </cell>
          <cell r="O18">
            <v>500</v>
          </cell>
          <cell r="P18">
            <v>1511.11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357542.5</v>
          </cell>
          <cell r="AF18">
            <v>0</v>
          </cell>
          <cell r="AG18">
            <v>0</v>
          </cell>
          <cell r="AJ18">
            <v>1319</v>
          </cell>
          <cell r="AK18">
            <v>48335.26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748</v>
          </cell>
          <cell r="Y19">
            <v>106784.99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C20">
            <v>0</v>
          </cell>
          <cell r="D20">
            <v>0</v>
          </cell>
          <cell r="E20">
            <v>15177</v>
          </cell>
          <cell r="F20">
            <v>92443.709999999992</v>
          </cell>
          <cell r="G20">
            <v>11926</v>
          </cell>
          <cell r="J20">
            <v>39002</v>
          </cell>
          <cell r="K20">
            <v>44861.41</v>
          </cell>
          <cell r="M20">
            <v>19000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91916.998659999997</v>
          </cell>
          <cell r="U20">
            <v>998</v>
          </cell>
          <cell r="V20">
            <v>2755.5813399999997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38876.289999999994</v>
          </cell>
        </row>
        <row r="21">
          <cell r="C21">
            <v>0</v>
          </cell>
          <cell r="D21">
            <v>0</v>
          </cell>
          <cell r="E21">
            <v>17903</v>
          </cell>
          <cell r="F21">
            <v>109253.09</v>
          </cell>
          <cell r="G21">
            <v>13808</v>
          </cell>
          <cell r="J21">
            <v>47000</v>
          </cell>
          <cell r="K21">
            <v>52314.94</v>
          </cell>
          <cell r="M21">
            <v>25000</v>
          </cell>
          <cell r="O21">
            <v>5647</v>
          </cell>
          <cell r="P21">
            <v>15906.76</v>
          </cell>
          <cell r="Q21">
            <v>37540</v>
          </cell>
          <cell r="R21">
            <v>104419.31019999999</v>
          </cell>
          <cell r="U21">
            <v>1000</v>
          </cell>
          <cell r="V21">
            <v>2890.7498000000001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1338</v>
          </cell>
          <cell r="AK21">
            <v>62583.490000000005</v>
          </cell>
        </row>
        <row r="22">
          <cell r="C22">
            <v>0</v>
          </cell>
          <cell r="D22">
            <v>0</v>
          </cell>
          <cell r="E22">
            <v>28980</v>
          </cell>
          <cell r="F22">
            <v>193887.59000000003</v>
          </cell>
          <cell r="G22">
            <v>0</v>
          </cell>
          <cell r="J22">
            <v>130000</v>
          </cell>
          <cell r="K22">
            <v>152601.99999999997</v>
          </cell>
          <cell r="M22">
            <v>0</v>
          </cell>
          <cell r="O22">
            <v>38400</v>
          </cell>
          <cell r="P22">
            <v>109520.26</v>
          </cell>
          <cell r="Q22">
            <v>55885</v>
          </cell>
          <cell r="R22">
            <v>136493.3946</v>
          </cell>
          <cell r="U22">
            <v>1730</v>
          </cell>
          <cell r="V22">
            <v>4623.5654000000004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591</v>
          </cell>
          <cell r="AK22">
            <v>42839.289999999994</v>
          </cell>
        </row>
        <row r="23">
          <cell r="C23">
            <v>0</v>
          </cell>
          <cell r="D23">
            <v>0</v>
          </cell>
          <cell r="E23">
            <v>7763</v>
          </cell>
          <cell r="F23">
            <v>51800.520000000004</v>
          </cell>
          <cell r="G23">
            <v>0</v>
          </cell>
          <cell r="J23">
            <v>55000</v>
          </cell>
          <cell r="K23">
            <v>63118.130000000012</v>
          </cell>
          <cell r="M23">
            <v>0</v>
          </cell>
          <cell r="O23">
            <v>6500</v>
          </cell>
          <cell r="P23">
            <v>18538.59</v>
          </cell>
          <cell r="Q23">
            <v>20130</v>
          </cell>
          <cell r="R23">
            <v>39400.462</v>
          </cell>
          <cell r="U23">
            <v>600</v>
          </cell>
          <cell r="V23">
            <v>1596.2379999999998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330</v>
          </cell>
          <cell r="AK23">
            <v>19654.100000000006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J24">
            <v>600</v>
          </cell>
          <cell r="K24">
            <v>545.78</v>
          </cell>
          <cell r="M24">
            <v>0</v>
          </cell>
          <cell r="O24">
            <v>11826</v>
          </cell>
          <cell r="P24">
            <v>18825.34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J25">
            <v>200</v>
          </cell>
          <cell r="K25">
            <v>181.93</v>
          </cell>
          <cell r="M25">
            <v>0</v>
          </cell>
          <cell r="O25">
            <v>0</v>
          </cell>
          <cell r="P25">
            <v>0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7"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G27">
            <v>0</v>
          </cell>
          <cell r="J27">
            <v>0</v>
          </cell>
          <cell r="K27">
            <v>0</v>
          </cell>
          <cell r="M27">
            <v>0</v>
          </cell>
          <cell r="O27">
            <v>1500</v>
          </cell>
          <cell r="P27">
            <v>3979.65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  <cell r="M28">
            <v>0</v>
          </cell>
          <cell r="O28">
            <v>4500</v>
          </cell>
          <cell r="P28">
            <v>11938.95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C29">
            <v>0</v>
          </cell>
          <cell r="D29">
            <v>0</v>
          </cell>
          <cell r="E29">
            <v>29614</v>
          </cell>
          <cell r="F29">
            <v>185831.66</v>
          </cell>
          <cell r="G29">
            <v>15500</v>
          </cell>
          <cell r="J29">
            <v>115893</v>
          </cell>
          <cell r="K29">
            <v>131522.54</v>
          </cell>
          <cell r="M29">
            <v>20893</v>
          </cell>
          <cell r="O29">
            <v>8370</v>
          </cell>
          <cell r="P29">
            <v>27178.85</v>
          </cell>
          <cell r="Q29">
            <v>80598</v>
          </cell>
          <cell r="R29">
            <v>385703.51386000001</v>
          </cell>
          <cell r="U29">
            <v>7195</v>
          </cell>
          <cell r="V29">
            <v>19628.546140000002</v>
          </cell>
          <cell r="X29">
            <v>5980</v>
          </cell>
          <cell r="Y29">
            <v>611485.54</v>
          </cell>
          <cell r="AF29">
            <v>0</v>
          </cell>
          <cell r="AG29">
            <v>0</v>
          </cell>
          <cell r="AJ29">
            <v>1055</v>
          </cell>
          <cell r="AK29">
            <v>45266.439999999995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1000</v>
          </cell>
          <cell r="K30">
            <v>909.64</v>
          </cell>
          <cell r="M30">
            <v>0</v>
          </cell>
          <cell r="O30">
            <v>0</v>
          </cell>
          <cell r="P30">
            <v>0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C31">
            <v>5517</v>
          </cell>
          <cell r="D31">
            <v>85733.47</v>
          </cell>
          <cell r="E31">
            <v>11538</v>
          </cell>
          <cell r="F31">
            <v>73544.38</v>
          </cell>
          <cell r="G31">
            <v>4743</v>
          </cell>
          <cell r="J31">
            <v>36055</v>
          </cell>
          <cell r="K31">
            <v>40393.75</v>
          </cell>
          <cell r="M31">
            <v>11100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278</v>
          </cell>
          <cell r="V31">
            <v>774.83464000000004</v>
          </cell>
          <cell r="X31">
            <v>1789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27141.570000000003</v>
          </cell>
        </row>
        <row r="32">
          <cell r="C32">
            <v>0</v>
          </cell>
          <cell r="D32">
            <v>0</v>
          </cell>
          <cell r="E32">
            <v>398</v>
          </cell>
          <cell r="F32">
            <v>2365.4899999999998</v>
          </cell>
          <cell r="G32">
            <v>388</v>
          </cell>
          <cell r="J32">
            <v>1450</v>
          </cell>
          <cell r="K32">
            <v>1618.28</v>
          </cell>
          <cell r="M32">
            <v>150</v>
          </cell>
          <cell r="O32">
            <v>0</v>
          </cell>
          <cell r="P32">
            <v>0</v>
          </cell>
          <cell r="Q32">
            <v>1232</v>
          </cell>
          <cell r="R32">
            <v>3212.915</v>
          </cell>
          <cell r="U32">
            <v>250</v>
          </cell>
          <cell r="V32">
            <v>770.495</v>
          </cell>
          <cell r="X32">
            <v>95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C33">
            <v>0</v>
          </cell>
          <cell r="D33">
            <v>0</v>
          </cell>
          <cell r="E33">
            <v>2042</v>
          </cell>
          <cell r="F33">
            <v>12372.48</v>
          </cell>
          <cell r="G33">
            <v>1688</v>
          </cell>
          <cell r="J33">
            <v>7350</v>
          </cell>
          <cell r="K33">
            <v>8285.44</v>
          </cell>
          <cell r="M33">
            <v>2350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677</v>
          </cell>
          <cell r="Y33">
            <v>59182.66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C35">
            <v>450</v>
          </cell>
          <cell r="D35">
            <v>13591.77</v>
          </cell>
          <cell r="E35">
            <v>1748</v>
          </cell>
          <cell r="F35">
            <v>10977.99</v>
          </cell>
          <cell r="G35">
            <v>900</v>
          </cell>
          <cell r="J35">
            <v>6600</v>
          </cell>
          <cell r="K35">
            <v>7259.5399999999991</v>
          </cell>
          <cell r="M35">
            <v>1100</v>
          </cell>
          <cell r="O35">
            <v>630</v>
          </cell>
          <cell r="P35">
            <v>1671.45</v>
          </cell>
          <cell r="Q35">
            <v>2000</v>
          </cell>
          <cell r="R35">
            <v>55606.33</v>
          </cell>
          <cell r="U35">
            <v>200</v>
          </cell>
          <cell r="V35">
            <v>494.52</v>
          </cell>
          <cell r="X35">
            <v>399</v>
          </cell>
          <cell r="Y35">
            <v>35359.49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C36">
            <v>1200</v>
          </cell>
          <cell r="D36">
            <v>16455.84</v>
          </cell>
          <cell r="E36">
            <v>2356</v>
          </cell>
          <cell r="F36">
            <v>15053.289999999999</v>
          </cell>
          <cell r="G36">
            <v>908</v>
          </cell>
          <cell r="J36">
            <v>11004</v>
          </cell>
          <cell r="K36">
            <v>12610.72</v>
          </cell>
          <cell r="M36">
            <v>1500</v>
          </cell>
          <cell r="O36">
            <v>422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C37">
            <v>1861</v>
          </cell>
          <cell r="D37">
            <v>17562.77</v>
          </cell>
          <cell r="E37">
            <v>2189</v>
          </cell>
          <cell r="F37">
            <v>13779.96</v>
          </cell>
          <cell r="G37">
            <v>1112</v>
          </cell>
          <cell r="J37">
            <v>7257</v>
          </cell>
          <cell r="K37">
            <v>8200.119999999999</v>
          </cell>
          <cell r="M37">
            <v>1457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C38">
            <v>1609</v>
          </cell>
          <cell r="D38">
            <v>8497.0400000000009</v>
          </cell>
          <cell r="E38">
            <v>1107</v>
          </cell>
          <cell r="F38">
            <v>7001.75</v>
          </cell>
          <cell r="G38">
            <v>484</v>
          </cell>
          <cell r="J38">
            <v>1665</v>
          </cell>
          <cell r="K38">
            <v>1914.7300000000002</v>
          </cell>
          <cell r="M38">
            <v>715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149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C39">
            <v>1650</v>
          </cell>
          <cell r="D39">
            <v>32251.78</v>
          </cell>
          <cell r="E39">
            <v>4545</v>
          </cell>
          <cell r="F39">
            <v>28512.629999999997</v>
          </cell>
          <cell r="G39">
            <v>2374</v>
          </cell>
          <cell r="J39">
            <v>26235</v>
          </cell>
          <cell r="K39">
            <v>29173.350000000002</v>
          </cell>
          <cell r="M39">
            <v>5700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797</v>
          </cell>
          <cell r="Y39">
            <v>94123.81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C40">
            <v>649</v>
          </cell>
          <cell r="D40">
            <v>9832.369999999999</v>
          </cell>
          <cell r="E40">
            <v>1098</v>
          </cell>
          <cell r="F40">
            <v>6972.2800000000007</v>
          </cell>
          <cell r="G40">
            <v>443</v>
          </cell>
          <cell r="J40">
            <v>3700</v>
          </cell>
          <cell r="K40">
            <v>4183.03</v>
          </cell>
          <cell r="M40">
            <v>650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289</v>
          </cell>
          <cell r="Y40">
            <v>21477.82</v>
          </cell>
          <cell r="AF40">
            <v>0</v>
          </cell>
          <cell r="AG40">
            <v>0</v>
          </cell>
          <cell r="AJ40">
            <v>233</v>
          </cell>
          <cell r="AK40">
            <v>9512.23</v>
          </cell>
        </row>
        <row r="41">
          <cell r="C41">
            <v>550</v>
          </cell>
          <cell r="D41">
            <v>8617.26</v>
          </cell>
          <cell r="E41">
            <v>750</v>
          </cell>
          <cell r="F41">
            <v>4772.1100000000006</v>
          </cell>
          <cell r="G41">
            <v>329</v>
          </cell>
          <cell r="J41">
            <v>2500</v>
          </cell>
          <cell r="K41">
            <v>2857.5299999999997</v>
          </cell>
          <cell r="M41">
            <v>600</v>
          </cell>
          <cell r="O41">
            <v>1630</v>
          </cell>
          <cell r="P41">
            <v>4324.55</v>
          </cell>
          <cell r="Q41">
            <v>3350</v>
          </cell>
          <cell r="R41">
            <v>58146.125400000004</v>
          </cell>
          <cell r="U41">
            <v>130</v>
          </cell>
          <cell r="V41">
            <v>326.09460000000001</v>
          </cell>
          <cell r="X41">
            <v>249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C42">
            <v>1409</v>
          </cell>
          <cell r="D42">
            <v>11754.4</v>
          </cell>
          <cell r="E42">
            <v>1928</v>
          </cell>
          <cell r="F42">
            <v>12614.619999999999</v>
          </cell>
          <cell r="G42">
            <v>910</v>
          </cell>
          <cell r="J42">
            <v>15900</v>
          </cell>
          <cell r="K42">
            <v>18265.620000000003</v>
          </cell>
          <cell r="M42">
            <v>2500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748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C43">
            <v>1390</v>
          </cell>
          <cell r="D43">
            <v>15636.35</v>
          </cell>
          <cell r="E43">
            <v>1663</v>
          </cell>
          <cell r="F43">
            <v>10890.22</v>
          </cell>
          <cell r="G43">
            <v>868</v>
          </cell>
          <cell r="J43">
            <v>8629</v>
          </cell>
          <cell r="K43">
            <v>9583.2800000000007</v>
          </cell>
          <cell r="M43">
            <v>2379</v>
          </cell>
          <cell r="O43">
            <v>1459</v>
          </cell>
          <cell r="P43">
            <v>4025.2300000000005</v>
          </cell>
          <cell r="Q43">
            <v>7142</v>
          </cell>
          <cell r="R43">
            <v>155373.15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C44">
            <v>814</v>
          </cell>
          <cell r="D44">
            <v>14057.55</v>
          </cell>
          <cell r="E44">
            <v>1811</v>
          </cell>
          <cell r="F44">
            <v>11850.76</v>
          </cell>
          <cell r="G44">
            <v>924</v>
          </cell>
          <cell r="J44">
            <v>6096</v>
          </cell>
          <cell r="K44">
            <v>7694.35</v>
          </cell>
          <cell r="M44">
            <v>1296</v>
          </cell>
          <cell r="O44">
            <v>464</v>
          </cell>
          <cell r="P44">
            <v>1330.8099999999997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C45">
            <v>369</v>
          </cell>
          <cell r="D45">
            <v>7292.67</v>
          </cell>
          <cell r="E45">
            <v>649</v>
          </cell>
          <cell r="F45">
            <v>4515.99</v>
          </cell>
          <cell r="G45">
            <v>0</v>
          </cell>
          <cell r="J45">
            <v>759</v>
          </cell>
          <cell r="K45">
            <v>894.62000000000012</v>
          </cell>
          <cell r="M45">
            <v>159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303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C46">
            <v>0</v>
          </cell>
          <cell r="D46">
            <v>0</v>
          </cell>
          <cell r="E46">
            <v>154</v>
          </cell>
          <cell r="F46">
            <v>1116.4000000000001</v>
          </cell>
          <cell r="G46">
            <v>0</v>
          </cell>
          <cell r="J46">
            <v>1980</v>
          </cell>
          <cell r="K46">
            <v>2507.13</v>
          </cell>
          <cell r="M46">
            <v>210</v>
          </cell>
          <cell r="O46">
            <v>0</v>
          </cell>
          <cell r="P46">
            <v>0</v>
          </cell>
          <cell r="Q46">
            <v>1360</v>
          </cell>
          <cell r="R46">
            <v>29776.459600000002</v>
          </cell>
          <cell r="U46">
            <v>5</v>
          </cell>
          <cell r="V46">
            <v>12.8804</v>
          </cell>
          <cell r="X46">
            <v>97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C47">
            <v>1062</v>
          </cell>
          <cell r="D47">
            <v>15098.42</v>
          </cell>
          <cell r="E47">
            <v>2019</v>
          </cell>
          <cell r="F47">
            <v>13294.349999999999</v>
          </cell>
          <cell r="G47">
            <v>898</v>
          </cell>
          <cell r="J47">
            <v>3435</v>
          </cell>
          <cell r="K47">
            <v>3915.09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94343.0772</v>
          </cell>
          <cell r="U47">
            <v>260</v>
          </cell>
          <cell r="V47">
            <v>923.86279999999999</v>
          </cell>
          <cell r="X47">
            <v>399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C48">
            <v>0</v>
          </cell>
          <cell r="D48">
            <v>0</v>
          </cell>
          <cell r="E48">
            <v>5542</v>
          </cell>
          <cell r="F48">
            <v>33768.979999999996</v>
          </cell>
          <cell r="G48">
            <v>4339</v>
          </cell>
          <cell r="J48">
            <v>27500</v>
          </cell>
          <cell r="K48">
            <v>30345.840000000004</v>
          </cell>
          <cell r="M48">
            <v>19000</v>
          </cell>
          <cell r="O48">
            <v>1260</v>
          </cell>
          <cell r="P48">
            <v>3593.63</v>
          </cell>
          <cell r="Q48">
            <v>11794</v>
          </cell>
          <cell r="R48">
            <v>23424.516</v>
          </cell>
          <cell r="U48">
            <v>300</v>
          </cell>
          <cell r="V48">
            <v>772.82399999999996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500</v>
          </cell>
          <cell r="AK48">
            <v>20509.09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4.3400000004112371E-3</v>
          </cell>
          <cell r="U49">
            <v>598</v>
          </cell>
          <cell r="V49">
            <v>4992.0456599999998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80</v>
          </cell>
          <cell r="AK49">
            <v>8449.89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400</v>
          </cell>
          <cell r="AK50">
            <v>32790.92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114464.44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80</v>
          </cell>
          <cell r="AK53">
            <v>6772.78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783.89</v>
          </cell>
          <cell r="AF54">
            <v>3</v>
          </cell>
          <cell r="AG54">
            <v>783.89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J55">
            <v>1317</v>
          </cell>
          <cell r="K55">
            <v>2235.8200000000002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2793.2820600001141</v>
          </cell>
          <cell r="U55">
            <v>957881</v>
          </cell>
          <cell r="V55">
            <v>265709.4879399999</v>
          </cell>
          <cell r="X55">
            <v>906</v>
          </cell>
          <cell r="Y55">
            <v>219970.8</v>
          </cell>
          <cell r="AF55">
            <v>0</v>
          </cell>
          <cell r="AG55">
            <v>0</v>
          </cell>
          <cell r="AJ55">
            <v>60</v>
          </cell>
          <cell r="AK55">
            <v>49735.96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400</v>
          </cell>
          <cell r="AK56">
            <v>35752.39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882</v>
          </cell>
          <cell r="V58">
            <v>7753.3885799999998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5000</v>
          </cell>
          <cell r="V60">
            <v>28624.81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90</v>
          </cell>
          <cell r="Y62">
            <v>27333.49</v>
          </cell>
          <cell r="AF62">
            <v>50</v>
          </cell>
          <cell r="AG62">
            <v>17928.589999999997</v>
          </cell>
          <cell r="AJ62">
            <v>100</v>
          </cell>
          <cell r="AK62">
            <v>6532.71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50</v>
          </cell>
          <cell r="AK66">
            <v>6672.15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J67">
            <v>0</v>
          </cell>
          <cell r="K67">
            <v>0</v>
          </cell>
          <cell r="M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100</v>
          </cell>
          <cell r="AK67">
            <v>2704.38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6"/>
      <sheetData sheetId="7"/>
      <sheetData sheetId="8"/>
      <sheetData sheetId="9">
        <row r="15">
          <cell r="T15">
            <v>292212.44688999996</v>
          </cell>
        </row>
        <row r="20">
          <cell r="F20">
            <v>91347</v>
          </cell>
          <cell r="G20">
            <v>879592.14</v>
          </cell>
          <cell r="H20">
            <v>26000</v>
          </cell>
          <cell r="I20">
            <v>1317</v>
          </cell>
        </row>
        <row r="22">
          <cell r="H22">
            <v>75000</v>
          </cell>
          <cell r="I22">
            <v>2733</v>
          </cell>
        </row>
        <row r="23">
          <cell r="F23">
            <v>160232</v>
          </cell>
          <cell r="G23">
            <v>1203524.3599999999</v>
          </cell>
        </row>
        <row r="27">
          <cell r="F27">
            <v>717300</v>
          </cell>
          <cell r="G27">
            <v>787738.86</v>
          </cell>
        </row>
        <row r="28">
          <cell r="F28">
            <v>161729</v>
          </cell>
          <cell r="G28">
            <v>385291.85</v>
          </cell>
          <cell r="H28">
            <v>8000</v>
          </cell>
          <cell r="I28">
            <v>26689</v>
          </cell>
        </row>
        <row r="29">
          <cell r="F29">
            <v>536274</v>
          </cell>
          <cell r="G29">
            <v>2912111.11</v>
          </cell>
          <cell r="H29">
            <v>20000</v>
          </cell>
          <cell r="I29">
            <v>23061</v>
          </cell>
          <cell r="K29">
            <v>42064.2</v>
          </cell>
        </row>
        <row r="39">
          <cell r="F39">
            <v>49817</v>
          </cell>
          <cell r="G39">
            <v>6204996.29</v>
          </cell>
          <cell r="H39">
            <v>150000</v>
          </cell>
          <cell r="I39">
            <v>1295</v>
          </cell>
        </row>
        <row r="45">
          <cell r="F45">
            <v>20543</v>
          </cell>
          <cell r="G45">
            <v>1590382.16</v>
          </cell>
          <cell r="H45">
            <v>42000</v>
          </cell>
          <cell r="I45">
            <v>553</v>
          </cell>
        </row>
        <row r="103">
          <cell r="U103">
            <v>167994</v>
          </cell>
          <cell r="X103">
            <v>180531.39000000004</v>
          </cell>
        </row>
      </sheetData>
      <sheetData sheetId="10">
        <row r="14">
          <cell r="T14">
            <v>1670202.6985000002</v>
          </cell>
        </row>
        <row r="15">
          <cell r="T15">
            <v>18677.641499999998</v>
          </cell>
        </row>
      </sheetData>
      <sheetData sheetId="11">
        <row r="14">
          <cell r="T14">
            <v>490833.24274000002</v>
          </cell>
        </row>
        <row r="15">
          <cell r="T15">
            <v>2203.9372600000002</v>
          </cell>
        </row>
      </sheetData>
      <sheetData sheetId="12">
        <row r="14">
          <cell r="T14">
            <v>169615.61655000001</v>
          </cell>
        </row>
        <row r="15">
          <cell r="T15">
            <v>2516.3334500000001</v>
          </cell>
        </row>
      </sheetData>
      <sheetData sheetId="13">
        <row r="14">
          <cell r="T14">
            <v>1341978.7968800003</v>
          </cell>
        </row>
        <row r="15">
          <cell r="T15">
            <v>4332.9231199999995</v>
          </cell>
        </row>
      </sheetData>
      <sheetData sheetId="14">
        <row r="14">
          <cell r="T14">
            <v>105219.1688</v>
          </cell>
        </row>
        <row r="15">
          <cell r="T15">
            <v>1565.8212000000001</v>
          </cell>
        </row>
      </sheetData>
      <sheetData sheetId="15">
        <row r="14">
          <cell r="T14">
            <v>507072.37999999995</v>
          </cell>
        </row>
        <row r="15">
          <cell r="T15">
            <v>12728.34</v>
          </cell>
        </row>
      </sheetData>
      <sheetData sheetId="16">
        <row r="14">
          <cell r="T14">
            <v>225889.33000000002</v>
          </cell>
        </row>
        <row r="15">
          <cell r="T15">
            <v>120.22</v>
          </cell>
        </row>
      </sheetData>
      <sheetData sheetId="17">
        <row r="14">
          <cell r="T14">
            <v>538613.36</v>
          </cell>
        </row>
        <row r="15">
          <cell r="T15">
            <v>1831.99</v>
          </cell>
        </row>
      </sheetData>
      <sheetData sheetId="18">
        <row r="14">
          <cell r="T14">
            <v>449348.68</v>
          </cell>
        </row>
        <row r="15">
          <cell r="T15">
            <v>0</v>
          </cell>
        </row>
      </sheetData>
      <sheetData sheetId="19">
        <row r="14">
          <cell r="T14">
            <v>163780.37000000002</v>
          </cell>
        </row>
        <row r="15">
          <cell r="T15">
            <v>0</v>
          </cell>
        </row>
      </sheetData>
      <sheetData sheetId="20">
        <row r="14">
          <cell r="T14">
            <v>68045.48</v>
          </cell>
        </row>
        <row r="15">
          <cell r="T15">
            <v>0</v>
          </cell>
        </row>
      </sheetData>
      <sheetData sheetId="21">
        <row r="14">
          <cell r="T14">
            <v>94371.12</v>
          </cell>
        </row>
        <row r="15">
          <cell r="T15">
            <v>0</v>
          </cell>
        </row>
      </sheetData>
      <sheetData sheetId="22">
        <row r="14">
          <cell r="T14">
            <v>69989.409999999989</v>
          </cell>
        </row>
        <row r="15">
          <cell r="T15">
            <v>0</v>
          </cell>
        </row>
      </sheetData>
      <sheetData sheetId="23">
        <row r="14">
          <cell r="T14">
            <v>111165.47</v>
          </cell>
        </row>
        <row r="15">
          <cell r="T15">
            <v>0</v>
          </cell>
        </row>
      </sheetData>
      <sheetData sheetId="24">
        <row r="14">
          <cell r="T14">
            <v>13441.939999999999</v>
          </cell>
        </row>
        <row r="15">
          <cell r="T15"/>
        </row>
      </sheetData>
      <sheetData sheetId="25">
        <row r="14">
          <cell r="T14">
            <v>114464.44</v>
          </cell>
        </row>
        <row r="15">
          <cell r="T15"/>
        </row>
      </sheetData>
      <sheetData sheetId="26">
        <row r="14">
          <cell r="T14">
            <v>32790.92</v>
          </cell>
        </row>
        <row r="15">
          <cell r="T15"/>
        </row>
      </sheetData>
      <sheetData sheetId="27">
        <row r="14">
          <cell r="T14">
            <v>35752.39</v>
          </cell>
        </row>
        <row r="15">
          <cell r="T15"/>
        </row>
      </sheetData>
      <sheetData sheetId="28">
        <row r="14">
          <cell r="T14">
            <v>28624.81</v>
          </cell>
        </row>
        <row r="15">
          <cell r="T15"/>
        </row>
      </sheetData>
      <sheetData sheetId="29">
        <row r="14">
          <cell r="T14">
            <v>7753.39</v>
          </cell>
        </row>
        <row r="15">
          <cell r="T15"/>
        </row>
      </sheetData>
      <sheetData sheetId="30">
        <row r="14">
          <cell r="T14">
            <v>31141.79</v>
          </cell>
        </row>
        <row r="15">
          <cell r="T15"/>
        </row>
      </sheetData>
      <sheetData sheetId="31">
        <row r="14">
          <cell r="T14">
            <v>33866.200000000004</v>
          </cell>
        </row>
        <row r="15">
          <cell r="T15"/>
        </row>
      </sheetData>
      <sheetData sheetId="32">
        <row r="14">
          <cell r="T14">
            <v>0</v>
          </cell>
        </row>
        <row r="15">
          <cell r="T15"/>
        </row>
      </sheetData>
      <sheetData sheetId="33">
        <row r="14">
          <cell r="T14">
            <v>0</v>
          </cell>
        </row>
        <row r="15">
          <cell r="T15"/>
        </row>
      </sheetData>
      <sheetData sheetId="34">
        <row r="14">
          <cell r="T14">
            <v>75.010000000000005</v>
          </cell>
        </row>
        <row r="15">
          <cell r="T15"/>
        </row>
      </sheetData>
      <sheetData sheetId="35">
        <row r="14">
          <cell r="T14">
            <v>0</v>
          </cell>
        </row>
        <row r="15">
          <cell r="T15"/>
        </row>
      </sheetData>
      <sheetData sheetId="36">
        <row r="14">
          <cell r="T14">
            <v>6672.15</v>
          </cell>
        </row>
        <row r="15">
          <cell r="T15"/>
        </row>
      </sheetData>
      <sheetData sheetId="37">
        <row r="14">
          <cell r="T14">
            <v>2704.38</v>
          </cell>
        </row>
        <row r="15">
          <cell r="T15"/>
        </row>
      </sheetData>
      <sheetData sheetId="38">
        <row r="14">
          <cell r="T14">
            <v>0</v>
          </cell>
        </row>
        <row r="15">
          <cell r="T15"/>
        </row>
      </sheetData>
      <sheetData sheetId="39">
        <row r="14">
          <cell r="T14">
            <v>6772.78</v>
          </cell>
        </row>
        <row r="15">
          <cell r="T15"/>
        </row>
      </sheetData>
      <sheetData sheetId="40">
        <row r="14">
          <cell r="T14">
            <v>783.89</v>
          </cell>
        </row>
        <row r="15">
          <cell r="T15"/>
        </row>
      </sheetData>
      <sheetData sheetId="41">
        <row r="14">
          <cell r="T14">
            <v>0</v>
          </cell>
        </row>
        <row r="15">
          <cell r="T15"/>
        </row>
      </sheetData>
      <sheetData sheetId="42">
        <row r="14">
          <cell r="T14">
            <v>0</v>
          </cell>
        </row>
        <row r="15">
          <cell r="T15"/>
        </row>
      </sheetData>
      <sheetData sheetId="43">
        <row r="14">
          <cell r="T14">
            <v>184159.89117000002</v>
          </cell>
        </row>
        <row r="15">
          <cell r="T15">
            <v>4711.6988300000012</v>
          </cell>
        </row>
        <row r="103">
          <cell r="X103">
            <v>20847.82</v>
          </cell>
        </row>
      </sheetData>
      <sheetData sheetId="44">
        <row r="14">
          <cell r="T14">
            <v>488740.64889999997</v>
          </cell>
        </row>
        <row r="15">
          <cell r="T15">
            <v>4563.9511000000011</v>
          </cell>
        </row>
        <row r="103">
          <cell r="X103">
            <v>11928.39</v>
          </cell>
        </row>
      </sheetData>
      <sheetData sheetId="45">
        <row r="14">
          <cell r="T14">
            <v>126310.27</v>
          </cell>
        </row>
        <row r="15">
          <cell r="T15">
            <v>495.64</v>
          </cell>
        </row>
        <row r="103">
          <cell r="X103">
            <v>2525.38</v>
          </cell>
        </row>
      </sheetData>
      <sheetData sheetId="46">
        <row r="14">
          <cell r="T14">
            <v>646932.28044</v>
          </cell>
        </row>
        <row r="15">
          <cell r="T15">
            <v>28028.129559999994</v>
          </cell>
        </row>
        <row r="103">
          <cell r="X103">
            <v>19343.34</v>
          </cell>
        </row>
      </sheetData>
      <sheetData sheetId="47">
        <row r="14">
          <cell r="T14">
            <v>995319.48532999994</v>
          </cell>
        </row>
        <row r="15">
          <cell r="T15">
            <v>46696.854669999993</v>
          </cell>
        </row>
        <row r="103">
          <cell r="X103">
            <v>14507.51</v>
          </cell>
        </row>
      </sheetData>
      <sheetData sheetId="48">
        <row r="14">
          <cell r="T14">
            <v>593793.14999000006</v>
          </cell>
        </row>
        <row r="15">
          <cell r="T15">
            <v>46172.95001</v>
          </cell>
        </row>
      </sheetData>
      <sheetData sheetId="49">
        <row r="14">
          <cell r="T14">
            <v>189052.59635000001</v>
          </cell>
        </row>
        <row r="15">
          <cell r="T15">
            <v>5055.4436500000002</v>
          </cell>
        </row>
      </sheetData>
      <sheetData sheetId="50">
        <row r="14">
          <cell r="T14">
            <v>303464.60653000005</v>
          </cell>
        </row>
        <row r="15">
          <cell r="T15">
            <v>24355.983470000003</v>
          </cell>
        </row>
        <row r="103">
          <cell r="X103">
            <v>20417.97</v>
          </cell>
        </row>
      </sheetData>
      <sheetData sheetId="51">
        <row r="14">
          <cell r="T14">
            <v>328027.69420999999</v>
          </cell>
        </row>
        <row r="15">
          <cell r="T15">
            <v>19340.645789999999</v>
          </cell>
        </row>
        <row r="103">
          <cell r="X103">
            <v>26865.75</v>
          </cell>
        </row>
      </sheetData>
      <sheetData sheetId="52">
        <row r="14">
          <cell r="T14">
            <v>15605.76</v>
          </cell>
        </row>
        <row r="15">
          <cell r="T15">
            <v>99.98</v>
          </cell>
        </row>
        <row r="103">
          <cell r="X103">
            <v>161.19</v>
          </cell>
        </row>
      </sheetData>
      <sheetData sheetId="53">
        <row r="14">
          <cell r="T14">
            <v>106820.57220000001</v>
          </cell>
        </row>
        <row r="15">
          <cell r="T15">
            <v>5594.3077999999996</v>
          </cell>
        </row>
        <row r="103">
          <cell r="X103">
            <v>20417.97</v>
          </cell>
        </row>
      </sheetData>
      <sheetData sheetId="54">
        <row r="14">
          <cell r="T14">
            <v>1351965.7502100002</v>
          </cell>
        </row>
        <row r="15">
          <cell r="T15">
            <v>54651.339789999984</v>
          </cell>
        </row>
        <row r="103">
          <cell r="X103">
            <v>22452.240000000002</v>
          </cell>
        </row>
      </sheetData>
      <sheetData sheetId="55">
        <row r="14">
          <cell r="T14">
            <v>76996.22</v>
          </cell>
        </row>
        <row r="15">
          <cell r="T15">
            <v>31.24</v>
          </cell>
        </row>
        <row r="103">
          <cell r="X103">
            <v>698.51</v>
          </cell>
        </row>
      </sheetData>
      <sheetData sheetId="56">
        <row r="14">
          <cell r="T14">
            <v>138213.88</v>
          </cell>
        </row>
        <row r="15">
          <cell r="T15">
            <v>156.22</v>
          </cell>
        </row>
        <row r="103">
          <cell r="X103">
            <v>1182.0899999999999</v>
          </cell>
        </row>
      </sheetData>
      <sheetData sheetId="57">
        <row r="14">
          <cell r="T14">
            <v>283262.06</v>
          </cell>
        </row>
        <row r="15">
          <cell r="T15">
            <v>2154.92</v>
          </cell>
        </row>
        <row r="103">
          <cell r="X103">
            <v>6125.39</v>
          </cell>
        </row>
      </sheetData>
      <sheetData sheetId="58">
        <row r="14">
          <cell r="T14">
            <v>82546.603109999996</v>
          </cell>
        </row>
        <row r="15">
          <cell r="T15">
            <v>395.67688999999996</v>
          </cell>
        </row>
        <row r="103">
          <cell r="X103">
            <v>768.36</v>
          </cell>
        </row>
      </sheetData>
      <sheetData sheetId="59">
        <row r="14">
          <cell r="T14">
            <v>143122.64999999997</v>
          </cell>
        </row>
        <row r="15">
          <cell r="T15">
            <v>1518.7</v>
          </cell>
        </row>
        <row r="103">
          <cell r="X103">
            <v>1611.95</v>
          </cell>
        </row>
      </sheetData>
      <sheetData sheetId="60">
        <row r="14">
          <cell r="T14">
            <v>163036.44</v>
          </cell>
        </row>
        <row r="15">
          <cell r="T15">
            <v>0</v>
          </cell>
        </row>
        <row r="103">
          <cell r="X103">
            <v>1565.74</v>
          </cell>
        </row>
      </sheetData>
      <sheetData sheetId="61">
        <row r="14">
          <cell r="T14">
            <v>105811.79</v>
          </cell>
        </row>
        <row r="15">
          <cell r="T15">
            <v>37.49</v>
          </cell>
        </row>
        <row r="103">
          <cell r="X103">
            <v>644.78</v>
          </cell>
        </row>
      </sheetData>
      <sheetData sheetId="62">
        <row r="14">
          <cell r="T14">
            <v>237360.61094999997</v>
          </cell>
        </row>
        <row r="15">
          <cell r="T15">
            <v>2126.2290499999999</v>
          </cell>
        </row>
        <row r="103">
          <cell r="X103">
            <v>2686.58</v>
          </cell>
        </row>
      </sheetData>
      <sheetData sheetId="63">
        <row r="14">
          <cell r="T14">
            <v>232738.14</v>
          </cell>
        </row>
        <row r="15">
          <cell r="T15">
            <v>187.46</v>
          </cell>
        </row>
        <row r="103">
          <cell r="X103">
            <v>2556.54</v>
          </cell>
        </row>
      </sheetData>
      <sheetData sheetId="64">
        <row r="14">
          <cell r="T14">
            <v>180390.34025000001</v>
          </cell>
        </row>
        <row r="15">
          <cell r="T15">
            <v>1860.3797499999998</v>
          </cell>
        </row>
        <row r="103">
          <cell r="X103">
            <v>1434.63</v>
          </cell>
        </row>
      </sheetData>
      <sheetData sheetId="65">
        <row r="14">
          <cell r="T14">
            <v>154184.64000000001</v>
          </cell>
        </row>
        <row r="15">
          <cell r="T15">
            <v>0</v>
          </cell>
        </row>
        <row r="103">
          <cell r="X103">
            <v>1392.72</v>
          </cell>
        </row>
      </sheetData>
      <sheetData sheetId="66">
        <row r="14">
          <cell r="T14">
            <v>91856.82</v>
          </cell>
        </row>
        <row r="15">
          <cell r="T15">
            <v>0</v>
          </cell>
        </row>
        <row r="103">
          <cell r="X103">
            <v>170.87</v>
          </cell>
        </row>
      </sheetData>
      <sheetData sheetId="67">
        <row r="14">
          <cell r="T14">
            <v>47054.23</v>
          </cell>
        </row>
        <row r="15">
          <cell r="T15">
            <v>0</v>
          </cell>
        </row>
        <row r="103">
          <cell r="X103">
            <v>225.67</v>
          </cell>
        </row>
      </sheetData>
      <sheetData sheetId="68"/>
      <sheetData sheetId="6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01.02.2021"/>
      <sheetName val="фин.обеспеч.на 01.02.2021"/>
      <sheetName val="Объемы на 01.03.2021"/>
      <sheetName val="фин.обеспеч.на 01.03.2021"/>
      <sheetName val="Объемы на 01.04.2021"/>
      <sheetName val="фин.обеспеч.на 01.04.2021"/>
      <sheetName val="Объемы на 01.05.2021"/>
      <sheetName val="фин.обеспеч.на 01.05.2021"/>
      <sheetName val="Объемы на 01.06.2021"/>
      <sheetName val="фин.обеспеч.на 01.06.2021"/>
      <sheetName val="Объемы на 01.07.2021"/>
      <sheetName val="фин.обеспеч.на 01.07.2021"/>
      <sheetName val="Объемы на 01.08.2021"/>
      <sheetName val="фин.обеспеч.на 01.08.2021"/>
      <sheetName val="Объемы на 01.09.2021"/>
      <sheetName val="фин.обеспеч.на 01.09.2021"/>
      <sheetName val="Объемы на 01.10.2021"/>
      <sheetName val="фин.обеспеч.на 01.10.2021"/>
      <sheetName val="Объемы на 01.11.2021"/>
      <sheetName val="фин.обеспеч.на 01.11.2021"/>
      <sheetName val="Объемы на 01.12.2021"/>
      <sheetName val="фин.обеспеч.на 01.12.2021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31">
          <cell r="V31">
            <v>8930</v>
          </cell>
        </row>
      </sheetData>
      <sheetData sheetId="11" refreshError="1"/>
      <sheetData sheetId="12" refreshError="1"/>
      <sheetData sheetId="13" refreshError="1"/>
      <sheetData sheetId="14" refreshError="1">
        <row r="31">
          <cell r="V31">
            <v>2071</v>
          </cell>
        </row>
      </sheetData>
      <sheetData sheetId="15" refreshError="1"/>
      <sheetData sheetId="16">
        <row r="23">
          <cell r="AD23">
            <v>7829</v>
          </cell>
        </row>
      </sheetData>
      <sheetData sheetId="17">
        <row r="24">
          <cell r="F24">
            <v>0</v>
          </cell>
        </row>
      </sheetData>
      <sheetData sheetId="18">
        <row r="23">
          <cell r="H23">
            <v>8773</v>
          </cell>
        </row>
      </sheetData>
      <sheetData sheetId="19">
        <row r="23">
          <cell r="F23">
            <v>0</v>
          </cell>
        </row>
      </sheetData>
      <sheetData sheetId="20" refreshError="1"/>
      <sheetData sheetId="21" refreshError="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2 год "/>
      <sheetName val="план 22-план21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>
        <row r="9">
          <cell r="I9">
            <v>560724.73</v>
          </cell>
        </row>
      </sheetData>
      <sheetData sheetId="5">
        <row r="9">
          <cell r="R9">
            <v>17984.670099999999</v>
          </cell>
          <cell r="V9">
            <v>20336.129900000004</v>
          </cell>
        </row>
        <row r="10">
          <cell r="R10">
            <v>12486.126039999999</v>
          </cell>
          <cell r="V10">
            <v>10619.973959999999</v>
          </cell>
        </row>
        <row r="11">
          <cell r="R11">
            <v>84363.229119999989</v>
          </cell>
          <cell r="V11">
            <v>115299.35088</v>
          </cell>
        </row>
        <row r="12">
          <cell r="R12">
            <v>37140.44</v>
          </cell>
          <cell r="V12">
            <v>0</v>
          </cell>
        </row>
        <row r="13">
          <cell r="R13">
            <v>68000</v>
          </cell>
          <cell r="V13">
            <v>0</v>
          </cell>
        </row>
        <row r="14">
          <cell r="R14">
            <v>-1.9499999907566234E-3</v>
          </cell>
          <cell r="V14">
            <v>56894.161949999994</v>
          </cell>
        </row>
        <row r="15">
          <cell r="R15">
            <v>54535.91</v>
          </cell>
          <cell r="V15">
            <v>7728.24</v>
          </cell>
        </row>
        <row r="16">
          <cell r="R16">
            <v>148186.84396</v>
          </cell>
          <cell r="V16">
            <v>3988.5260399999997</v>
          </cell>
        </row>
        <row r="17">
          <cell r="R17">
            <v>94019.955439999991</v>
          </cell>
          <cell r="V17">
            <v>15691.744559999999</v>
          </cell>
        </row>
        <row r="18">
          <cell r="R18">
            <v>82696.371999999988</v>
          </cell>
          <cell r="V18">
            <v>1636.248</v>
          </cell>
        </row>
        <row r="19">
          <cell r="R19">
            <v>0</v>
          </cell>
          <cell r="V19">
            <v>0</v>
          </cell>
        </row>
        <row r="20">
          <cell r="R20">
            <v>87705.868659999993</v>
          </cell>
          <cell r="V20">
            <v>2755.5813399999997</v>
          </cell>
        </row>
        <row r="21">
          <cell r="R21">
            <v>98807.440199999997</v>
          </cell>
          <cell r="V21">
            <v>2890.7498000000001</v>
          </cell>
        </row>
        <row r="22">
          <cell r="R22">
            <v>130690.57460000001</v>
          </cell>
          <cell r="V22">
            <v>4623.5654000000004</v>
          </cell>
        </row>
        <row r="23">
          <cell r="R23">
            <v>37310.262000000002</v>
          </cell>
          <cell r="V23">
            <v>1596.2379999999998</v>
          </cell>
        </row>
        <row r="24">
          <cell r="R24">
            <v>75000</v>
          </cell>
          <cell r="V24">
            <v>0</v>
          </cell>
        </row>
        <row r="25">
          <cell r="R25">
            <v>69807.48</v>
          </cell>
          <cell r="V25">
            <v>0</v>
          </cell>
        </row>
        <row r="26">
          <cell r="R26"/>
          <cell r="V26"/>
        </row>
        <row r="27">
          <cell r="R27">
            <v>0</v>
          </cell>
          <cell r="V27">
            <v>0</v>
          </cell>
        </row>
        <row r="28">
          <cell r="R28">
            <v>0</v>
          </cell>
          <cell r="V28">
            <v>0</v>
          </cell>
        </row>
        <row r="29">
          <cell r="R29">
            <v>380334.61385999998</v>
          </cell>
          <cell r="V29">
            <v>19628.546140000002</v>
          </cell>
        </row>
        <row r="30">
          <cell r="R30">
            <v>110255.83</v>
          </cell>
          <cell r="V30">
            <v>0</v>
          </cell>
        </row>
        <row r="31">
          <cell r="R31">
            <v>86446.725359999997</v>
          </cell>
          <cell r="V31">
            <v>774.83464000000004</v>
          </cell>
        </row>
        <row r="32">
          <cell r="R32">
            <v>3084.9949999999999</v>
          </cell>
          <cell r="V32">
            <v>770.495</v>
          </cell>
        </row>
        <row r="33">
          <cell r="R33">
            <v>20792.422399999999</v>
          </cell>
          <cell r="V33">
            <v>1362.5275999999999</v>
          </cell>
        </row>
        <row r="34">
          <cell r="R34">
            <v>0</v>
          </cell>
          <cell r="V34">
            <v>0</v>
          </cell>
        </row>
        <row r="35">
          <cell r="R35">
            <v>55398.66</v>
          </cell>
          <cell r="V35">
            <v>494.52</v>
          </cell>
        </row>
        <row r="36">
          <cell r="R36">
            <v>38017.578000000001</v>
          </cell>
          <cell r="V36">
            <v>543.97199999999998</v>
          </cell>
        </row>
        <row r="37">
          <cell r="R37">
            <v>58151.02</v>
          </cell>
          <cell r="V37">
            <v>0</v>
          </cell>
        </row>
        <row r="38">
          <cell r="R38">
            <v>44559.458200000001</v>
          </cell>
          <cell r="V38">
            <v>229.95179999999999</v>
          </cell>
        </row>
        <row r="39">
          <cell r="R39">
            <v>58604.7768</v>
          </cell>
          <cell r="V39">
            <v>109.08319999999999</v>
          </cell>
        </row>
        <row r="40">
          <cell r="R40">
            <v>23039.466199999999</v>
          </cell>
          <cell r="V40">
            <v>279.40379999999999</v>
          </cell>
        </row>
        <row r="41">
          <cell r="R41">
            <v>57798.275400000006</v>
          </cell>
          <cell r="V41">
            <v>326.09460000000001</v>
          </cell>
        </row>
        <row r="42">
          <cell r="R42">
            <v>117079.69</v>
          </cell>
          <cell r="V42">
            <v>0</v>
          </cell>
        </row>
        <row r="43">
          <cell r="R43">
            <v>154631.56</v>
          </cell>
          <cell r="V43">
            <v>0</v>
          </cell>
        </row>
        <row r="44">
          <cell r="R44">
            <v>62631.039199999999</v>
          </cell>
          <cell r="V44">
            <v>390.67079999999999</v>
          </cell>
        </row>
        <row r="45">
          <cell r="R45">
            <v>45605.25</v>
          </cell>
          <cell r="V45">
            <v>0</v>
          </cell>
        </row>
        <row r="46">
          <cell r="R46">
            <v>29635.259600000001</v>
          </cell>
          <cell r="V46">
            <v>12.8804</v>
          </cell>
        </row>
        <row r="47">
          <cell r="R47">
            <v>93832.8272</v>
          </cell>
          <cell r="V47">
            <v>923.86279999999999</v>
          </cell>
        </row>
        <row r="48">
          <cell r="R48">
            <v>22199.885999999999</v>
          </cell>
          <cell r="V48">
            <v>772.82399999999996</v>
          </cell>
        </row>
        <row r="49">
          <cell r="R49">
            <v>4.3400000004112371E-3</v>
          </cell>
          <cell r="V49">
            <v>4992.0456599999998</v>
          </cell>
        </row>
        <row r="50">
          <cell r="R50">
            <v>0</v>
          </cell>
          <cell r="V50">
            <v>0</v>
          </cell>
        </row>
        <row r="51">
          <cell r="R51">
            <v>0</v>
          </cell>
          <cell r="V51">
            <v>0</v>
          </cell>
        </row>
        <row r="52">
          <cell r="R52"/>
          <cell r="V52"/>
        </row>
        <row r="53">
          <cell r="R53">
            <v>0</v>
          </cell>
          <cell r="V53">
            <v>0</v>
          </cell>
        </row>
        <row r="54">
          <cell r="R54">
            <v>0</v>
          </cell>
          <cell r="V54">
            <v>0</v>
          </cell>
        </row>
        <row r="55">
          <cell r="R55">
            <v>2793.2820600001141</v>
          </cell>
          <cell r="V55">
            <v>265709.4879399999</v>
          </cell>
        </row>
        <row r="56">
          <cell r="R56">
            <v>0</v>
          </cell>
          <cell r="V56">
            <v>0</v>
          </cell>
        </row>
        <row r="57">
          <cell r="R57">
            <v>0</v>
          </cell>
          <cell r="V57">
            <v>0</v>
          </cell>
        </row>
        <row r="58">
          <cell r="R58">
            <v>1.4200000005075708E-3</v>
          </cell>
          <cell r="V58">
            <v>7753.3885799999998</v>
          </cell>
        </row>
        <row r="59">
          <cell r="R59">
            <v>0</v>
          </cell>
          <cell r="V59">
            <v>0</v>
          </cell>
        </row>
        <row r="60">
          <cell r="R60">
            <v>0</v>
          </cell>
          <cell r="V60">
            <v>28624.81</v>
          </cell>
        </row>
        <row r="61">
          <cell r="R61">
            <v>5.0000000000096634E-3</v>
          </cell>
          <cell r="V61">
            <v>75.004999999999995</v>
          </cell>
        </row>
        <row r="62">
          <cell r="R62">
            <v>0</v>
          </cell>
          <cell r="V62">
            <v>0</v>
          </cell>
        </row>
        <row r="63">
          <cell r="R63">
            <v>0</v>
          </cell>
          <cell r="V63">
            <v>0</v>
          </cell>
        </row>
        <row r="64">
          <cell r="R64">
            <v>0</v>
          </cell>
          <cell r="V64">
            <v>0</v>
          </cell>
        </row>
        <row r="65">
          <cell r="R65">
            <v>0</v>
          </cell>
          <cell r="V65">
            <v>0</v>
          </cell>
        </row>
        <row r="66">
          <cell r="R66">
            <v>0</v>
          </cell>
          <cell r="V66">
            <v>0</v>
          </cell>
        </row>
        <row r="67">
          <cell r="R67">
            <v>0</v>
          </cell>
          <cell r="V67">
            <v>0</v>
          </cell>
        </row>
        <row r="68">
          <cell r="R68">
            <v>0</v>
          </cell>
          <cell r="V68">
            <v>0</v>
          </cell>
        </row>
      </sheetData>
      <sheetData sheetId="6"/>
      <sheetData sheetId="7">
        <row r="12">
          <cell r="G12">
            <v>729.774</v>
          </cell>
        </row>
      </sheetData>
      <sheetData sheetId="8"/>
      <sheetData sheetId="9">
        <row r="15">
          <cell r="T15">
            <v>291482.13688999991</v>
          </cell>
        </row>
      </sheetData>
      <sheetData sheetId="10">
        <row r="8">
          <cell r="A8" t="str">
            <v>410001 ГБУЗ " Камчатская краевая больница им.А.С. Лукашевского "</v>
          </cell>
        </row>
      </sheetData>
      <sheetData sheetId="11">
        <row r="8">
          <cell r="A8" t="str">
            <v>410002 ГБУЗ "Камчатская краевая детская больница "</v>
          </cell>
        </row>
      </sheetData>
      <sheetData sheetId="12">
        <row r="8">
          <cell r="A8" t="str">
            <v>410004 ГБУЗ " Камчатский краевой кожно-венерологический диспансер "</v>
          </cell>
        </row>
      </sheetData>
      <sheetData sheetId="13">
        <row r="8">
          <cell r="A8" t="str">
            <v>410006 ГБУЗ "Камчатский краевой онкологический диспансер "</v>
          </cell>
        </row>
      </sheetData>
      <sheetData sheetId="14">
        <row r="8">
          <cell r="A8" t="str">
            <v>410010 ГБУЗ " Петропавловск-Камчатская городская гериатрическая больница "</v>
          </cell>
        </row>
      </sheetData>
      <sheetData sheetId="15">
        <row r="8">
          <cell r="A8" t="str">
            <v>410013 ГБУЗ "Камчатский краевой родильный дом"</v>
          </cell>
        </row>
      </sheetData>
      <sheetData sheetId="16">
        <row r="8">
          <cell r="A8" t="str">
            <v>410046 ГБУЗ "Камчатская краевая детская инфекционная больница"</v>
          </cell>
        </row>
      </sheetData>
      <sheetData sheetId="17">
        <row r="8">
          <cell r="A8" t="str">
            <v>410077 ГБУЗ "ЦЕНТР СПИД"</v>
          </cell>
        </row>
      </sheetData>
      <sheetData sheetId="18">
        <row r="8">
          <cell r="A8" t="str">
            <v>410052 ГБУЗ " Петропавловск-Камчатская городская станция скорой медицинской помощи "</v>
          </cell>
        </row>
      </sheetData>
      <sheetData sheetId="19">
        <row r="8">
          <cell r="A8" t="str">
            <v>410051 ГБУЗ " Елизовская станция скорой медицинской помощи "</v>
          </cell>
        </row>
      </sheetData>
      <sheetData sheetId="20">
        <row r="8">
          <cell r="A8" t="str">
            <v>410003 ГБУЗ " Камчатская краевая стоматологическая поликлиника "</v>
          </cell>
        </row>
      </sheetData>
      <sheetData sheetId="21">
        <row r="8">
          <cell r="A8" t="str">
            <v>410014 ГБУЗ " Петропавловск-Камчатская городская стоматологическая поликлиника "</v>
          </cell>
        </row>
      </sheetData>
      <sheetData sheetId="22">
        <row r="8">
          <cell r="A8" t="str">
            <v>410017 ГБУЗ " Петропавловск-Камчатская городская детская стоматологическая поликлиника "</v>
          </cell>
        </row>
      </sheetData>
      <sheetData sheetId="23">
        <row r="8">
          <cell r="A8" t="str">
            <v>410019 ГБУЗ " Елизовская районная стоматологическая поликлиника "</v>
          </cell>
        </row>
      </sheetData>
      <sheetData sheetId="24">
        <row r="8">
          <cell r="A8" t="str">
            <v>410056 ООО "Камчатская неврологическая клиника "</v>
          </cell>
        </row>
      </sheetData>
      <sheetData sheetId="25">
        <row r="8">
          <cell r="A8" t="str">
            <v>410057 Филиал ООО "Британская Медицинская Компания" в г.Петропавловск-Камчатский</v>
          </cell>
        </row>
      </sheetData>
      <sheetData sheetId="26">
        <row r="8">
          <cell r="A8" t="str">
            <v>410058 ООО Реабилитационный центр "Ормедиум"</v>
          </cell>
        </row>
      </sheetData>
      <sheetData sheetId="27">
        <row r="8">
          <cell r="A8" t="str">
            <v>410071 ООО ДЦ "ЖЕМЧУЖИНА КАМЧАТКИ"</v>
          </cell>
        </row>
      </sheetData>
      <sheetData sheetId="28">
        <row r="8">
          <cell r="A8" t="str">
            <v>410089 Камчатский краевой противотуберкулезный диспансер</v>
          </cell>
        </row>
      </sheetData>
      <sheetData sheetId="29">
        <row r="8">
          <cell r="A8" t="str">
            <v>410069 ООО "ИМПУЛЬС"</v>
          </cell>
        </row>
      </sheetData>
      <sheetData sheetId="30">
        <row r="8">
          <cell r="A8" t="str">
            <v>410041 Филиал № 2 ФКГУ «1477 военно-морской клинический госпиталь флота»</v>
          </cell>
        </row>
      </sheetData>
      <sheetData sheetId="31">
        <row r="8">
          <cell r="A8" t="str">
            <v>03600 АО "МЕДИЦИНА"</v>
          </cell>
        </row>
      </sheetData>
      <sheetData sheetId="32">
        <row r="8">
          <cell r="A8" t="str">
            <v>03900 ООО "НПФ "ХЕЛИКС"</v>
          </cell>
        </row>
      </sheetData>
      <sheetData sheetId="33">
        <row r="8">
          <cell r="A8" t="str">
            <v>046000 Клиника кардиохирургии ФГБОУ ВО Амурская ГМА Минздрава России</v>
          </cell>
        </row>
      </sheetData>
      <sheetData sheetId="34">
        <row r="8">
          <cell r="A8" t="str">
            <v>01800 ООО "Юнилаб - Хабаровск"</v>
          </cell>
        </row>
      </sheetData>
      <sheetData sheetId="35">
        <row r="8">
          <cell r="A8" t="str">
            <v>05000 ООО "ВИТАЛАБ"</v>
          </cell>
        </row>
      </sheetData>
      <sheetData sheetId="36">
        <row r="8">
          <cell r="A8" t="str">
            <v>05300 ООО "Эн Джи Си Владивосток"</v>
          </cell>
        </row>
      </sheetData>
      <sheetData sheetId="37">
        <row r="8">
          <cell r="A8" t="str">
            <v>05600 ООО "Хабаровский центр хирургии глаза"</v>
          </cell>
        </row>
      </sheetData>
      <sheetData sheetId="38"/>
      <sheetData sheetId="39">
        <row r="8">
          <cell r="A8" t="str">
            <v>410064 ООО "ЭКО ЦЕНТР"</v>
          </cell>
        </row>
      </sheetData>
      <sheetData sheetId="40">
        <row r="8">
          <cell r="A8" t="str">
            <v>410076 ЧУЗ "КБ "РЖД-Медицина" г.Владивосток"</v>
          </cell>
        </row>
      </sheetData>
      <sheetData sheetId="41">
        <row r="8">
          <cell r="A8" t="str">
            <v>410084 ООО "М-ЛАЙН"</v>
          </cell>
        </row>
      </sheetData>
      <sheetData sheetId="42">
        <row r="8">
          <cell r="A8" t="str">
            <v>410088 МЕДИЦИНСКОЕ ЧАСТНОЕ УЧРЕЖДЕНИЕ ДОПОЛНИТЕЛЬНОГО ПРОФЕССИОНАЛЬНОГО ОБРАЗОВАНИЯ "НЕФРОСОВЕТ"</v>
          </cell>
        </row>
      </sheetData>
      <sheetData sheetId="43">
        <row r="8">
          <cell r="A8" t="str">
            <v>410005 ГБУЗ " Камчатский краевой кардиологический диспансер "</v>
          </cell>
        </row>
      </sheetData>
      <sheetData sheetId="44">
        <row r="8">
          <cell r="A8" t="str">
            <v>410035 ГБУЗ "Вилючинская городская больница"</v>
          </cell>
        </row>
      </sheetData>
      <sheetData sheetId="45">
        <row r="8">
          <cell r="A8" t="str">
            <v>410042 Камчатская больница ФГБУЗ "ДВОМЦ ФМБА России "</v>
          </cell>
        </row>
      </sheetData>
      <sheetData sheetId="46">
        <row r="8">
          <cell r="A8" t="str">
            <v>410008 ГБУЗ " Петропавловск-Камчатская городская больница № 1 "</v>
          </cell>
        </row>
      </sheetData>
      <sheetData sheetId="47">
        <row r="8">
          <cell r="A8" t="str">
            <v>410009 ГБУЗ " Петропавловск-Камчатская городская больница № 2 "</v>
          </cell>
        </row>
      </sheetData>
      <sheetData sheetId="48">
        <row r="8">
          <cell r="A8" t="str">
            <v>410015 ГБУЗ КК "Петропавловск-Камчатская городская детская поликлиника № 1"</v>
          </cell>
        </row>
      </sheetData>
      <sheetData sheetId="49">
        <row r="8">
          <cell r="A8" t="str">
            <v>410016 ГБУЗ КК "Петропавловск-Камчатская городская детская поликлиника № 2"</v>
          </cell>
        </row>
      </sheetData>
      <sheetData sheetId="50">
        <row r="8">
          <cell r="A8" t="str">
            <v>410011 ГБУЗ " Петропавловск-Камчатская городская поликлиника № 1 "</v>
          </cell>
        </row>
      </sheetData>
      <sheetData sheetId="51">
        <row r="8">
          <cell r="A8" t="str">
            <v>410012 ГБУЗ " Петропавловск-Камчатская городская поликлиника № 3 "</v>
          </cell>
        </row>
      </sheetData>
      <sheetData sheetId="52">
        <row r="8">
          <cell r="A8" t="str">
            <v>410043 ФКУЗ " МСЧ МВД России по Камчатскому краю "</v>
          </cell>
        </row>
      </sheetData>
      <sheetData sheetId="53">
        <row r="8">
          <cell r="A8" t="str">
            <v>410068  "Камчатский краевой центр общественного здоровья и медицинской профилактики"</v>
          </cell>
        </row>
      </sheetData>
      <sheetData sheetId="54">
        <row r="8">
          <cell r="A8" t="str">
            <v>410018 ГБУЗ " Елизовская районная больница "</v>
          </cell>
        </row>
      </sheetData>
      <sheetData sheetId="55">
        <row r="8">
          <cell r="A8" t="str">
            <v>410033 ГБУЗ " Быстринская районная больница "</v>
          </cell>
        </row>
      </sheetData>
      <sheetData sheetId="56">
        <row r="8">
          <cell r="A8" t="str">
            <v>410030 ГБУЗ " Усть-Камчатская районная больница "</v>
          </cell>
        </row>
      </sheetData>
      <sheetData sheetId="57">
        <row r="8">
          <cell r="A8" t="str">
            <v>410028 ГБУЗ " Мильковская районная больница "</v>
          </cell>
        </row>
      </sheetData>
      <sheetData sheetId="58">
        <row r="8">
          <cell r="A8" t="str">
            <v>410047 ГБУЗ " Озерновская районная больница "</v>
          </cell>
        </row>
      </sheetData>
      <sheetData sheetId="59">
        <row r="8">
          <cell r="A8" t="str">
            <v>410031 ГБУЗ " Ключевская районная больница "</v>
          </cell>
        </row>
      </sheetData>
      <sheetData sheetId="60">
        <row r="8">
          <cell r="A8" t="str">
            <v>410029 ГБУЗ " Усть-Большерецкая районная больница "</v>
          </cell>
        </row>
      </sheetData>
      <sheetData sheetId="61">
        <row r="8">
          <cell r="A8" t="str">
            <v>410032 ГБУЗ " Соболевская районная больница "</v>
          </cell>
        </row>
      </sheetData>
      <sheetData sheetId="62">
        <row r="8">
          <cell r="A8" t="str">
            <v>410007 ГБУЗ " Корякская окружная больница "</v>
          </cell>
        </row>
      </sheetData>
      <sheetData sheetId="63">
        <row r="8">
          <cell r="A8" t="str">
            <v>410037 ГБУЗ " Тигильская районная больница "</v>
          </cell>
        </row>
      </sheetData>
      <sheetData sheetId="64">
        <row r="8">
          <cell r="A8" t="str">
            <v>410039 ГБУЗ " Олюторская районная больница "</v>
          </cell>
        </row>
      </sheetData>
      <sheetData sheetId="65">
        <row r="8">
          <cell r="A8" t="str">
            <v>410038 ГБУЗ " Карагинская районная больница "</v>
          </cell>
        </row>
      </sheetData>
      <sheetData sheetId="66">
        <row r="8">
          <cell r="A8" t="str">
            <v>410040 ГБУЗ " Пенжинская районная больница "</v>
          </cell>
        </row>
      </sheetData>
      <sheetData sheetId="67">
        <row r="8">
          <cell r="A8" t="str">
            <v>410036 ГБУЗ " Никольская районная больница "</v>
          </cell>
        </row>
      </sheetData>
      <sheetData sheetId="68"/>
      <sheetData sheetId="6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/>
      <sheetData sheetId="1"/>
      <sheetData sheetId="2"/>
      <sheetData sheetId="3"/>
      <sheetData sheetId="4"/>
      <sheetData sheetId="5">
        <row r="7">
          <cell r="AD7">
            <v>0</v>
          </cell>
        </row>
        <row r="8">
          <cell r="AD8">
            <v>0</v>
          </cell>
        </row>
        <row r="9">
          <cell r="AD9">
            <v>0</v>
          </cell>
        </row>
        <row r="10">
          <cell r="AD10">
            <v>0</v>
          </cell>
        </row>
        <row r="11">
          <cell r="AD11">
            <v>0</v>
          </cell>
        </row>
        <row r="12">
          <cell r="AD12">
            <v>0</v>
          </cell>
        </row>
        <row r="13">
          <cell r="AD13">
            <v>0</v>
          </cell>
        </row>
        <row r="14">
          <cell r="AD14">
            <v>0</v>
          </cell>
        </row>
        <row r="15">
          <cell r="AD15">
            <v>0</v>
          </cell>
        </row>
        <row r="16">
          <cell r="AD16">
            <v>0</v>
          </cell>
        </row>
        <row r="17">
          <cell r="AD17">
            <v>0</v>
          </cell>
        </row>
        <row r="18">
          <cell r="AD18">
            <v>0</v>
          </cell>
        </row>
        <row r="19">
          <cell r="AD19">
            <v>0</v>
          </cell>
        </row>
        <row r="20">
          <cell r="AD20">
            <v>0</v>
          </cell>
        </row>
        <row r="21">
          <cell r="AD21">
            <v>0</v>
          </cell>
        </row>
        <row r="22">
          <cell r="AD22">
            <v>0</v>
          </cell>
        </row>
        <row r="23">
          <cell r="AD23">
            <v>0</v>
          </cell>
        </row>
        <row r="24">
          <cell r="AD24">
            <v>0</v>
          </cell>
        </row>
        <row r="25">
          <cell r="AD25">
            <v>0</v>
          </cell>
        </row>
        <row r="26">
          <cell r="AD26">
            <v>0</v>
          </cell>
        </row>
        <row r="27">
          <cell r="AD27">
            <v>0</v>
          </cell>
        </row>
        <row r="28">
          <cell r="AD28">
            <v>0</v>
          </cell>
        </row>
        <row r="29">
          <cell r="AD29">
            <v>0</v>
          </cell>
        </row>
        <row r="30">
          <cell r="AD30">
            <v>0</v>
          </cell>
        </row>
        <row r="31">
          <cell r="AD31">
            <v>0</v>
          </cell>
        </row>
        <row r="33">
          <cell r="AD33">
            <v>0</v>
          </cell>
        </row>
        <row r="34">
          <cell r="AD34">
            <v>0</v>
          </cell>
        </row>
        <row r="36">
          <cell r="AD36">
            <v>0</v>
          </cell>
        </row>
        <row r="38">
          <cell r="AD38">
            <v>0</v>
          </cell>
        </row>
        <row r="40">
          <cell r="AD40">
            <v>0</v>
          </cell>
        </row>
        <row r="41">
          <cell r="AD41">
            <v>0</v>
          </cell>
        </row>
        <row r="42">
          <cell r="AD42">
            <v>0</v>
          </cell>
        </row>
        <row r="43">
          <cell r="AD43">
            <v>0</v>
          </cell>
        </row>
        <row r="44">
          <cell r="AD44">
            <v>0</v>
          </cell>
        </row>
        <row r="45">
          <cell r="AD45">
            <v>0</v>
          </cell>
        </row>
        <row r="46">
          <cell r="AD46">
            <v>0</v>
          </cell>
        </row>
        <row r="47">
          <cell r="AD47">
            <v>0</v>
          </cell>
        </row>
        <row r="48">
          <cell r="AD48">
            <v>0</v>
          </cell>
        </row>
        <row r="49">
          <cell r="AD49">
            <v>0</v>
          </cell>
        </row>
        <row r="50">
          <cell r="AD50">
            <v>0</v>
          </cell>
        </row>
        <row r="51">
          <cell r="AD51">
            <v>0</v>
          </cell>
        </row>
        <row r="52">
          <cell r="AD52">
            <v>0</v>
          </cell>
        </row>
        <row r="55">
          <cell r="AD55">
            <v>0</v>
          </cell>
        </row>
        <row r="56">
          <cell r="AD56">
            <v>0</v>
          </cell>
        </row>
        <row r="58">
          <cell r="AD58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AE7">
            <v>0</v>
          </cell>
        </row>
        <row r="8">
          <cell r="AE8">
            <v>0</v>
          </cell>
        </row>
        <row r="9">
          <cell r="AE9">
            <v>0</v>
          </cell>
        </row>
        <row r="10">
          <cell r="AE10">
            <v>0</v>
          </cell>
        </row>
        <row r="11">
          <cell r="AE11">
            <v>0</v>
          </cell>
        </row>
        <row r="12">
          <cell r="AE12">
            <v>0</v>
          </cell>
        </row>
        <row r="13">
          <cell r="AE13">
            <v>0</v>
          </cell>
        </row>
        <row r="14">
          <cell r="AE14">
            <v>0</v>
          </cell>
        </row>
        <row r="15">
          <cell r="AE15">
            <v>0</v>
          </cell>
        </row>
        <row r="16">
          <cell r="AE16">
            <v>0</v>
          </cell>
        </row>
        <row r="17">
          <cell r="AE17">
            <v>0</v>
          </cell>
        </row>
        <row r="18">
          <cell r="AE18">
            <v>0</v>
          </cell>
        </row>
        <row r="19">
          <cell r="AE19">
            <v>0</v>
          </cell>
        </row>
        <row r="20">
          <cell r="AE20">
            <v>0</v>
          </cell>
        </row>
        <row r="21">
          <cell r="AE21">
            <v>0</v>
          </cell>
        </row>
        <row r="22">
          <cell r="AE22">
            <v>0</v>
          </cell>
        </row>
        <row r="23">
          <cell r="AE23">
            <v>0</v>
          </cell>
        </row>
        <row r="24">
          <cell r="AE24">
            <v>0</v>
          </cell>
        </row>
        <row r="25">
          <cell r="AE25">
            <v>0</v>
          </cell>
        </row>
        <row r="26">
          <cell r="AE26">
            <v>0</v>
          </cell>
        </row>
        <row r="27">
          <cell r="AE27">
            <v>0</v>
          </cell>
        </row>
        <row r="28">
          <cell r="AE28">
            <v>0</v>
          </cell>
        </row>
        <row r="29">
          <cell r="AE29">
            <v>0</v>
          </cell>
        </row>
        <row r="30">
          <cell r="AE30">
            <v>0</v>
          </cell>
        </row>
        <row r="31">
          <cell r="AE31">
            <v>0</v>
          </cell>
        </row>
        <row r="33">
          <cell r="AE33">
            <v>0</v>
          </cell>
        </row>
        <row r="34">
          <cell r="AE34">
            <v>0</v>
          </cell>
        </row>
        <row r="36">
          <cell r="AE36">
            <v>0</v>
          </cell>
        </row>
        <row r="38">
          <cell r="AE38">
            <v>0</v>
          </cell>
        </row>
        <row r="40">
          <cell r="AE40">
            <v>0</v>
          </cell>
        </row>
        <row r="41">
          <cell r="AE41">
            <v>0</v>
          </cell>
        </row>
        <row r="42">
          <cell r="AE42">
            <v>0</v>
          </cell>
        </row>
        <row r="43">
          <cell r="AE43">
            <v>0</v>
          </cell>
        </row>
        <row r="44">
          <cell r="AE44">
            <v>0</v>
          </cell>
        </row>
        <row r="45">
          <cell r="AE45">
            <v>0</v>
          </cell>
        </row>
        <row r="46">
          <cell r="AE46">
            <v>0</v>
          </cell>
        </row>
        <row r="47">
          <cell r="AE47">
            <v>0</v>
          </cell>
        </row>
        <row r="48">
          <cell r="AE48">
            <v>0</v>
          </cell>
        </row>
        <row r="49">
          <cell r="AE49">
            <v>0</v>
          </cell>
        </row>
        <row r="50">
          <cell r="AE50">
            <v>0</v>
          </cell>
        </row>
        <row r="51">
          <cell r="AE51">
            <v>0</v>
          </cell>
        </row>
        <row r="52">
          <cell r="AE52">
            <v>0</v>
          </cell>
        </row>
        <row r="55">
          <cell r="AE55">
            <v>0</v>
          </cell>
        </row>
        <row r="56">
          <cell r="AE56">
            <v>0</v>
          </cell>
        </row>
        <row r="58">
          <cell r="AE58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  <pageSetUpPr fitToPage="1"/>
  </sheetPr>
  <dimension ref="A1:BI83"/>
  <sheetViews>
    <sheetView view="pageBreakPreview" topLeftCell="A30" zoomScale="70" zoomScaleNormal="90" zoomScaleSheetLayoutView="70" workbookViewId="0">
      <selection activeCell="K71" sqref="K71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16.140625" style="1" customWidth="1"/>
    <col min="8" max="8" width="17.5703125" style="1" customWidth="1"/>
    <col min="9" max="9" width="16.140625" style="1" customWidth="1"/>
    <col min="10" max="10" width="19.140625" style="1" customWidth="1"/>
    <col min="11" max="11" width="16.140625" style="1" customWidth="1"/>
    <col min="12" max="12" width="18.5703125" style="1" customWidth="1"/>
    <col min="13" max="13" width="16.140625" style="1" customWidth="1"/>
    <col min="14" max="14" width="17.42578125" style="1" customWidth="1"/>
    <col min="15" max="16384" width="9.140625" style="1"/>
  </cols>
  <sheetData>
    <row r="1" spans="1:15" x14ac:dyDescent="0.25">
      <c r="N1" s="130" t="s">
        <v>26</v>
      </c>
    </row>
    <row r="2" spans="1:15" ht="12.75" customHeight="1" x14ac:dyDescent="0.25">
      <c r="N2" s="130" t="s">
        <v>27</v>
      </c>
    </row>
    <row r="3" spans="1:15" x14ac:dyDescent="0.25">
      <c r="N3" s="130" t="s">
        <v>28</v>
      </c>
    </row>
    <row r="4" spans="1:15" x14ac:dyDescent="0.25">
      <c r="N4" s="130" t="s">
        <v>54</v>
      </c>
    </row>
    <row r="6" spans="1:15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5" ht="12.6" customHeight="1" x14ac:dyDescent="0.25"/>
    <row r="8" spans="1:15" s="2" customFormat="1" ht="12.75" customHeight="1" x14ac:dyDescent="0.25">
      <c r="A8" s="308" t="s">
        <v>0</v>
      </c>
      <c r="B8" s="311" t="s">
        <v>1</v>
      </c>
      <c r="C8" s="294" t="s">
        <v>14</v>
      </c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6"/>
    </row>
    <row r="9" spans="1:15" s="2" customFormat="1" ht="13.5" customHeight="1" x14ac:dyDescent="0.25">
      <c r="A9" s="309"/>
      <c r="B9" s="312"/>
      <c r="C9" s="297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9"/>
    </row>
    <row r="10" spans="1:15" s="2" customFormat="1" ht="12" customHeight="1" x14ac:dyDescent="0.25">
      <c r="A10" s="309"/>
      <c r="B10" s="312"/>
      <c r="C10" s="297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9"/>
    </row>
    <row r="11" spans="1:15" s="2" customFormat="1" ht="18.75" customHeight="1" x14ac:dyDescent="0.25">
      <c r="A11" s="309"/>
      <c r="B11" s="312"/>
      <c r="C11" s="300"/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302"/>
    </row>
    <row r="12" spans="1:15" s="3" customFormat="1" ht="138.75" customHeight="1" x14ac:dyDescent="0.25">
      <c r="A12" s="310"/>
      <c r="B12" s="313"/>
      <c r="C12" s="303" t="s">
        <v>45</v>
      </c>
      <c r="D12" s="304"/>
      <c r="E12" s="305" t="s">
        <v>46</v>
      </c>
      <c r="F12" s="304"/>
      <c r="G12" s="306" t="s">
        <v>47</v>
      </c>
      <c r="H12" s="307"/>
      <c r="I12" s="305" t="s">
        <v>11</v>
      </c>
      <c r="J12" s="304"/>
      <c r="K12" s="305" t="s">
        <v>44</v>
      </c>
      <c r="L12" s="304"/>
      <c r="M12" s="305" t="s">
        <v>13</v>
      </c>
      <c r="N12" s="314"/>
    </row>
    <row r="13" spans="1:15" s="3" customFormat="1" ht="22.5" customHeight="1" x14ac:dyDescent="0.25">
      <c r="A13" s="74"/>
      <c r="B13" s="75"/>
      <c r="C13" s="21" t="s">
        <v>15</v>
      </c>
      <c r="D13" s="44" t="s">
        <v>16</v>
      </c>
      <c r="E13" s="22" t="s">
        <v>15</v>
      </c>
      <c r="F13" s="22" t="s">
        <v>16</v>
      </c>
      <c r="G13" s="23" t="s">
        <v>15</v>
      </c>
      <c r="H13" s="23" t="s">
        <v>16</v>
      </c>
      <c r="I13" s="22" t="s">
        <v>15</v>
      </c>
      <c r="J13" s="22" t="s">
        <v>16</v>
      </c>
      <c r="K13" s="22" t="s">
        <v>15</v>
      </c>
      <c r="L13" s="22" t="s">
        <v>16</v>
      </c>
      <c r="M13" s="22" t="s">
        <v>15</v>
      </c>
      <c r="N13" s="24" t="s">
        <v>16</v>
      </c>
    </row>
    <row r="14" spans="1:15" x14ac:dyDescent="0.25">
      <c r="A14" s="25">
        <v>1</v>
      </c>
      <c r="B14" s="26" t="str">
        <f>'[1]План 2022'!$B9</f>
        <v>ККБ Лукашевского</v>
      </c>
      <c r="C14" s="4">
        <f>'[1]План 2022'!$C9</f>
        <v>0</v>
      </c>
      <c r="D14" s="55">
        <f>'[1]План 2022'!$D9</f>
        <v>0</v>
      </c>
      <c r="E14" s="5">
        <f>'[2]План 2022'!$C9</f>
        <v>0</v>
      </c>
      <c r="F14" s="46">
        <f>'[2]План 2022'!$D9</f>
        <v>0</v>
      </c>
      <c r="G14" s="6">
        <f t="shared" ref="G14:G45" si="0">E14-C14</f>
        <v>0</v>
      </c>
      <c r="H14" s="6">
        <f t="shared" ref="H14:H45" si="1">F14-D14</f>
        <v>0</v>
      </c>
      <c r="I14" s="7"/>
      <c r="J14" s="7"/>
      <c r="K14" s="7"/>
      <c r="L14" s="7"/>
      <c r="M14" s="7"/>
      <c r="N14" s="77"/>
      <c r="O14" s="8"/>
    </row>
    <row r="15" spans="1:15" x14ac:dyDescent="0.25">
      <c r="A15" s="27">
        <v>2</v>
      </c>
      <c r="B15" s="26" t="str">
        <f>'[1]План 2022'!$B10</f>
        <v>ККДБ</v>
      </c>
      <c r="C15" s="4">
        <f>'[1]План 2022'!$C10</f>
        <v>0</v>
      </c>
      <c r="D15" s="55">
        <f>'[1]План 2022'!$D10</f>
        <v>0</v>
      </c>
      <c r="E15" s="5">
        <f>'[2]План 2022'!$C10</f>
        <v>0</v>
      </c>
      <c r="F15" s="46">
        <f>'[2]План 2022'!$D10</f>
        <v>0</v>
      </c>
      <c r="G15" s="6">
        <f t="shared" si="0"/>
        <v>0</v>
      </c>
      <c r="H15" s="6">
        <f t="shared" si="1"/>
        <v>0</v>
      </c>
      <c r="I15" s="7"/>
      <c r="J15" s="7"/>
      <c r="K15" s="7"/>
      <c r="L15" s="7"/>
      <c r="M15" s="7"/>
      <c r="N15" s="77"/>
      <c r="O15" s="8"/>
    </row>
    <row r="16" spans="1:15" x14ac:dyDescent="0.25">
      <c r="A16" s="25">
        <v>3</v>
      </c>
      <c r="B16" s="26" t="str">
        <f>'[1]План 2022'!$B11</f>
        <v>ККОД</v>
      </c>
      <c r="C16" s="4">
        <f>'[1]План 2022'!$C11</f>
        <v>0</v>
      </c>
      <c r="D16" s="55">
        <f>'[1]План 2022'!$D11</f>
        <v>0</v>
      </c>
      <c r="E16" s="5">
        <f>'[2]План 2022'!$C11</f>
        <v>0</v>
      </c>
      <c r="F16" s="46">
        <f>'[2]План 2022'!$D11</f>
        <v>0</v>
      </c>
      <c r="G16" s="6">
        <f t="shared" si="0"/>
        <v>0</v>
      </c>
      <c r="H16" s="6">
        <f t="shared" si="1"/>
        <v>0</v>
      </c>
      <c r="I16" s="7"/>
      <c r="J16" s="7"/>
      <c r="K16" s="7"/>
      <c r="L16" s="7"/>
      <c r="M16" s="7"/>
      <c r="N16" s="77"/>
      <c r="O16" s="8"/>
    </row>
    <row r="17" spans="1:61" x14ac:dyDescent="0.25">
      <c r="A17" s="27">
        <v>4</v>
      </c>
      <c r="B17" s="26" t="str">
        <f>'[1]План 2022'!$B12</f>
        <v>КККВД</v>
      </c>
      <c r="C17" s="4">
        <f>'[1]План 2022'!$C12</f>
        <v>0</v>
      </c>
      <c r="D17" s="55">
        <f>'[1]План 2022'!$D12</f>
        <v>0</v>
      </c>
      <c r="E17" s="5">
        <f>'[2]План 2022'!$C12</f>
        <v>0</v>
      </c>
      <c r="F17" s="46">
        <f>'[2]План 2022'!$D12</f>
        <v>0</v>
      </c>
      <c r="G17" s="6">
        <f t="shared" si="0"/>
        <v>0</v>
      </c>
      <c r="H17" s="6">
        <f t="shared" si="1"/>
        <v>0</v>
      </c>
      <c r="I17" s="7"/>
      <c r="J17" s="7"/>
      <c r="K17" s="7"/>
      <c r="L17" s="7"/>
      <c r="M17" s="7"/>
      <c r="N17" s="77"/>
      <c r="O17" s="8"/>
    </row>
    <row r="18" spans="1:61" x14ac:dyDescent="0.25">
      <c r="A18" s="25">
        <v>5</v>
      </c>
      <c r="B18" s="26" t="str">
        <f>'[1]План 2022'!$B13</f>
        <v>Краев.стоматология</v>
      </c>
      <c r="C18" s="4">
        <f>'[1]План 2022'!$C13</f>
        <v>0</v>
      </c>
      <c r="D18" s="55">
        <f>'[1]План 2022'!$D13</f>
        <v>0</v>
      </c>
      <c r="E18" s="5">
        <f>'[2]План 2022'!$C13</f>
        <v>0</v>
      </c>
      <c r="F18" s="46">
        <f>'[2]План 2022'!$D13</f>
        <v>0</v>
      </c>
      <c r="G18" s="6">
        <f t="shared" si="0"/>
        <v>0</v>
      </c>
      <c r="H18" s="6">
        <f t="shared" si="1"/>
        <v>0</v>
      </c>
      <c r="I18" s="7"/>
      <c r="J18" s="7"/>
      <c r="K18" s="7"/>
      <c r="L18" s="7"/>
      <c r="M18" s="7"/>
      <c r="N18" s="77"/>
      <c r="O18" s="8"/>
    </row>
    <row r="19" spans="1:61" s="2" customFormat="1" x14ac:dyDescent="0.25">
      <c r="A19" s="27">
        <v>6</v>
      </c>
      <c r="B19" s="26" t="str">
        <f>'[1]План 2022'!$B14</f>
        <v>ГДИБ</v>
      </c>
      <c r="C19" s="4">
        <f>'[1]План 2022'!$C14</f>
        <v>0</v>
      </c>
      <c r="D19" s="55">
        <f>'[1]План 2022'!$D14</f>
        <v>0</v>
      </c>
      <c r="E19" s="5">
        <f>'[2]План 2022'!$C14</f>
        <v>0</v>
      </c>
      <c r="F19" s="46">
        <f>'[2]План 2022'!$D14</f>
        <v>0</v>
      </c>
      <c r="G19" s="6">
        <f t="shared" si="0"/>
        <v>0</v>
      </c>
      <c r="H19" s="6">
        <f t="shared" si="1"/>
        <v>0</v>
      </c>
      <c r="I19" s="7"/>
      <c r="J19" s="7"/>
      <c r="K19" s="7"/>
      <c r="L19" s="7"/>
      <c r="M19" s="7"/>
      <c r="N19" s="77"/>
      <c r="O19" s="8"/>
    </row>
    <row r="20" spans="1:61" s="2" customFormat="1" x14ac:dyDescent="0.25">
      <c r="A20" s="25">
        <v>7</v>
      </c>
      <c r="B20" s="26" t="str">
        <f>'[1]План 2022'!$B15</f>
        <v>КККД</v>
      </c>
      <c r="C20" s="4">
        <f>'[1]План 2022'!$C15</f>
        <v>0</v>
      </c>
      <c r="D20" s="55">
        <f>'[1]План 2022'!$D15</f>
        <v>0</v>
      </c>
      <c r="E20" s="5">
        <f>'[2]План 2022'!$C15</f>
        <v>0</v>
      </c>
      <c r="F20" s="46">
        <f>'[2]План 2022'!$D15</f>
        <v>0</v>
      </c>
      <c r="G20" s="6">
        <f t="shared" si="0"/>
        <v>0</v>
      </c>
      <c r="H20" s="6">
        <f t="shared" si="1"/>
        <v>0</v>
      </c>
      <c r="I20" s="7"/>
      <c r="J20" s="7"/>
      <c r="K20" s="7"/>
      <c r="L20" s="7"/>
      <c r="M20" s="7"/>
      <c r="N20" s="77"/>
      <c r="O20" s="8"/>
    </row>
    <row r="21" spans="1:61" s="2" customFormat="1" x14ac:dyDescent="0.25">
      <c r="A21" s="27">
        <v>8</v>
      </c>
      <c r="B21" s="26" t="str">
        <f>'[1]План 2022'!$B16</f>
        <v>ГБ № 1</v>
      </c>
      <c r="C21" s="4">
        <f>'[1]План 2022'!$C16</f>
        <v>0</v>
      </c>
      <c r="D21" s="55">
        <f>'[1]План 2022'!$D16</f>
        <v>0</v>
      </c>
      <c r="E21" s="5">
        <f>'[2]План 2022'!$C16</f>
        <v>0</v>
      </c>
      <c r="F21" s="46">
        <f>'[2]План 2022'!$D16</f>
        <v>0</v>
      </c>
      <c r="G21" s="6">
        <f t="shared" si="0"/>
        <v>0</v>
      </c>
      <c r="H21" s="6">
        <f t="shared" si="1"/>
        <v>0</v>
      </c>
      <c r="I21" s="7"/>
      <c r="J21" s="7"/>
      <c r="K21" s="7"/>
      <c r="L21" s="7"/>
      <c r="M21" s="7"/>
      <c r="N21" s="77"/>
      <c r="O21" s="8"/>
    </row>
    <row r="22" spans="1:61" s="2" customFormat="1" x14ac:dyDescent="0.25">
      <c r="A22" s="25">
        <v>9</v>
      </c>
      <c r="B22" s="26" t="str">
        <f>'[1]План 2022'!$B17</f>
        <v>ГБ № 2</v>
      </c>
      <c r="C22" s="4">
        <f>'[1]План 2022'!$C17</f>
        <v>0</v>
      </c>
      <c r="D22" s="55">
        <f>'[1]План 2022'!$D17</f>
        <v>0</v>
      </c>
      <c r="E22" s="5">
        <f>'[2]План 2022'!$C17</f>
        <v>0</v>
      </c>
      <c r="F22" s="46">
        <f>'[2]План 2022'!$D17</f>
        <v>0</v>
      </c>
      <c r="G22" s="6">
        <f t="shared" si="0"/>
        <v>0</v>
      </c>
      <c r="H22" s="6">
        <f t="shared" si="1"/>
        <v>0</v>
      </c>
      <c r="I22" s="7"/>
      <c r="J22" s="7"/>
      <c r="K22" s="7"/>
      <c r="L22" s="7"/>
      <c r="M22" s="7"/>
      <c r="N22" s="77"/>
      <c r="O22" s="8"/>
      <c r="BI22" s="2">
        <f>'[3]Объемы на 01.07.2021'!$V$31</f>
        <v>8930</v>
      </c>
    </row>
    <row r="23" spans="1:61" s="2" customFormat="1" x14ac:dyDescent="0.25">
      <c r="A23" s="27">
        <v>10</v>
      </c>
      <c r="B23" s="26" t="str">
        <f>'[1]План 2022'!$B18</f>
        <v>Род.дом</v>
      </c>
      <c r="C23" s="4">
        <f>'[1]План 2022'!$C18</f>
        <v>0</v>
      </c>
      <c r="D23" s="55">
        <f>'[1]План 2022'!$D18</f>
        <v>0</v>
      </c>
      <c r="E23" s="5">
        <f>'[2]План 2022'!$C18</f>
        <v>0</v>
      </c>
      <c r="F23" s="46">
        <f>'[2]План 2022'!$D18</f>
        <v>0</v>
      </c>
      <c r="G23" s="6">
        <f t="shared" si="0"/>
        <v>0</v>
      </c>
      <c r="H23" s="6">
        <f t="shared" si="1"/>
        <v>0</v>
      </c>
      <c r="I23" s="7"/>
      <c r="J23" s="7"/>
      <c r="K23" s="7"/>
      <c r="L23" s="7"/>
      <c r="M23" s="7"/>
      <c r="N23" s="77"/>
      <c r="O23" s="8"/>
    </row>
    <row r="24" spans="1:61" s="2" customFormat="1" x14ac:dyDescent="0.25">
      <c r="A24" s="25">
        <v>11</v>
      </c>
      <c r="B24" s="26" t="str">
        <f>'[1]План 2022'!$B19</f>
        <v>Гериатр. больница</v>
      </c>
      <c r="C24" s="4">
        <f>'[1]План 2022'!$C19</f>
        <v>0</v>
      </c>
      <c r="D24" s="55">
        <f>'[1]План 2022'!$D19</f>
        <v>0</v>
      </c>
      <c r="E24" s="5">
        <f>'[2]План 2022'!$C19</f>
        <v>0</v>
      </c>
      <c r="F24" s="46">
        <f>'[2]План 2022'!$D19</f>
        <v>0</v>
      </c>
      <c r="G24" s="6">
        <f t="shared" si="0"/>
        <v>0</v>
      </c>
      <c r="H24" s="6">
        <f t="shared" si="1"/>
        <v>0</v>
      </c>
      <c r="I24" s="7"/>
      <c r="J24" s="7"/>
      <c r="K24" s="7"/>
      <c r="L24" s="7"/>
      <c r="M24" s="7"/>
      <c r="N24" s="77"/>
      <c r="O24" s="8"/>
    </row>
    <row r="25" spans="1:61" s="2" customFormat="1" x14ac:dyDescent="0.25">
      <c r="A25" s="27">
        <v>12</v>
      </c>
      <c r="B25" s="26" t="str">
        <f>'[1]План 2022'!$B20</f>
        <v>ГП № 1</v>
      </c>
      <c r="C25" s="4">
        <f>'[1]План 2022'!$C20</f>
        <v>0</v>
      </c>
      <c r="D25" s="55">
        <f>'[1]План 2022'!$D20</f>
        <v>0</v>
      </c>
      <c r="E25" s="5">
        <f>'[2]План 2022'!$C20</f>
        <v>0</v>
      </c>
      <c r="F25" s="46">
        <f>'[2]План 2022'!$D20</f>
        <v>0</v>
      </c>
      <c r="G25" s="6">
        <f t="shared" si="0"/>
        <v>0</v>
      </c>
      <c r="H25" s="6">
        <f t="shared" si="1"/>
        <v>0</v>
      </c>
      <c r="I25" s="7"/>
      <c r="J25" s="7"/>
      <c r="K25" s="7"/>
      <c r="L25" s="7"/>
      <c r="M25" s="7"/>
      <c r="N25" s="77"/>
      <c r="O25" s="8"/>
    </row>
    <row r="26" spans="1:61" s="2" customFormat="1" x14ac:dyDescent="0.25">
      <c r="A26" s="25">
        <v>13</v>
      </c>
      <c r="B26" s="26" t="str">
        <f>'[1]План 2022'!$B21</f>
        <v>ГП № 3</v>
      </c>
      <c r="C26" s="4">
        <f>'[1]План 2022'!$C21</f>
        <v>0</v>
      </c>
      <c r="D26" s="55">
        <f>'[1]План 2022'!$D21</f>
        <v>0</v>
      </c>
      <c r="E26" s="5">
        <f>'[2]План 2022'!$C21</f>
        <v>0</v>
      </c>
      <c r="F26" s="46">
        <f>'[2]План 2022'!$D21</f>
        <v>0</v>
      </c>
      <c r="G26" s="6">
        <f t="shared" si="0"/>
        <v>0</v>
      </c>
      <c r="H26" s="6">
        <f t="shared" si="1"/>
        <v>0</v>
      </c>
      <c r="I26" s="7"/>
      <c r="J26" s="7"/>
      <c r="K26" s="7"/>
      <c r="L26" s="7"/>
      <c r="M26" s="7"/>
      <c r="N26" s="77"/>
      <c r="O26" s="8"/>
    </row>
    <row r="27" spans="1:61" s="2" customFormat="1" x14ac:dyDescent="0.25">
      <c r="A27" s="27">
        <v>14</v>
      </c>
      <c r="B27" s="26" t="str">
        <f>'[1]План 2022'!$B22</f>
        <v>ГДП № 1</v>
      </c>
      <c r="C27" s="4">
        <f>'[1]План 2022'!$C22</f>
        <v>0</v>
      </c>
      <c r="D27" s="55">
        <f>'[1]План 2022'!$D22</f>
        <v>0</v>
      </c>
      <c r="E27" s="5">
        <f>'[2]План 2022'!$C22</f>
        <v>0</v>
      </c>
      <c r="F27" s="46">
        <f>'[2]План 2022'!$D22</f>
        <v>0</v>
      </c>
      <c r="G27" s="6">
        <f t="shared" si="0"/>
        <v>0</v>
      </c>
      <c r="H27" s="6">
        <f t="shared" si="1"/>
        <v>0</v>
      </c>
      <c r="I27" s="7"/>
      <c r="J27" s="7"/>
      <c r="K27" s="7"/>
      <c r="L27" s="7"/>
      <c r="M27" s="7"/>
      <c r="N27" s="77"/>
      <c r="O27" s="8"/>
    </row>
    <row r="28" spans="1:61" s="2" customFormat="1" x14ac:dyDescent="0.25">
      <c r="A28" s="25">
        <v>15</v>
      </c>
      <c r="B28" s="26" t="str">
        <f>'[1]План 2022'!$B23</f>
        <v>ГДП № 2</v>
      </c>
      <c r="C28" s="4">
        <f>'[1]План 2022'!$C23</f>
        <v>0</v>
      </c>
      <c r="D28" s="55">
        <f>'[1]План 2022'!$D23</f>
        <v>0</v>
      </c>
      <c r="E28" s="5">
        <f>'[2]План 2022'!$C23</f>
        <v>0</v>
      </c>
      <c r="F28" s="46">
        <f>'[2]План 2022'!$D23</f>
        <v>0</v>
      </c>
      <c r="G28" s="6">
        <f t="shared" si="0"/>
        <v>0</v>
      </c>
      <c r="H28" s="6">
        <f t="shared" si="1"/>
        <v>0</v>
      </c>
      <c r="I28" s="7"/>
      <c r="J28" s="7"/>
      <c r="K28" s="7"/>
      <c r="L28" s="7"/>
      <c r="M28" s="7"/>
      <c r="N28" s="77"/>
      <c r="O28" s="8"/>
    </row>
    <row r="29" spans="1:61" s="2" customFormat="1" x14ac:dyDescent="0.25">
      <c r="A29" s="27">
        <v>16</v>
      </c>
      <c r="B29" s="26" t="str">
        <f>'[1]План 2022'!$B24</f>
        <v>Гор. стоматология</v>
      </c>
      <c r="C29" s="4">
        <f>'[1]План 2022'!$C24</f>
        <v>0</v>
      </c>
      <c r="D29" s="55">
        <f>'[1]План 2022'!$D24</f>
        <v>0</v>
      </c>
      <c r="E29" s="5">
        <f>'[2]План 2022'!$C24</f>
        <v>0</v>
      </c>
      <c r="F29" s="46">
        <f>'[2]План 2022'!$D24</f>
        <v>0</v>
      </c>
      <c r="G29" s="6">
        <f t="shared" si="0"/>
        <v>0</v>
      </c>
      <c r="H29" s="6">
        <f t="shared" si="1"/>
        <v>0</v>
      </c>
      <c r="I29" s="7"/>
      <c r="J29" s="7"/>
      <c r="K29" s="7"/>
      <c r="L29" s="7"/>
      <c r="M29" s="7"/>
      <c r="N29" s="77"/>
      <c r="O29" s="8"/>
    </row>
    <row r="30" spans="1:61" s="2" customFormat="1" x14ac:dyDescent="0.25">
      <c r="A30" s="25">
        <v>17</v>
      </c>
      <c r="B30" s="26" t="str">
        <f>'[1]План 2022'!$B25</f>
        <v>Детск. стоматолог.</v>
      </c>
      <c r="C30" s="4">
        <f>'[1]План 2022'!$C25</f>
        <v>0</v>
      </c>
      <c r="D30" s="55">
        <f>'[1]План 2022'!$D25</f>
        <v>0</v>
      </c>
      <c r="E30" s="5">
        <f>'[2]План 2022'!$C25</f>
        <v>0</v>
      </c>
      <c r="F30" s="46">
        <f>'[2]План 2022'!$D25</f>
        <v>0</v>
      </c>
      <c r="G30" s="6">
        <f t="shared" si="0"/>
        <v>0</v>
      </c>
      <c r="H30" s="6">
        <f t="shared" si="1"/>
        <v>0</v>
      </c>
      <c r="I30" s="7"/>
      <c r="J30" s="7"/>
      <c r="K30" s="7"/>
      <c r="L30" s="7"/>
      <c r="M30" s="7"/>
      <c r="N30" s="77"/>
      <c r="O30" s="8"/>
    </row>
    <row r="31" spans="1:61" s="2" customFormat="1" hidden="1" x14ac:dyDescent="0.25">
      <c r="A31" s="27">
        <v>18</v>
      </c>
      <c r="B31" s="26">
        <f>'[1]План 2022'!$B26</f>
        <v>0</v>
      </c>
      <c r="C31" s="4">
        <f>'[1]План 2022'!$C26</f>
        <v>0</v>
      </c>
      <c r="D31" s="55">
        <f>'[1]План 2022'!$D26</f>
        <v>0</v>
      </c>
      <c r="E31" s="5">
        <f>'[2]План 2022'!$C26</f>
        <v>0</v>
      </c>
      <c r="F31" s="46">
        <f>'[2]План 2022'!$D26</f>
        <v>0</v>
      </c>
      <c r="G31" s="6">
        <f t="shared" si="0"/>
        <v>0</v>
      </c>
      <c r="H31" s="6">
        <f t="shared" si="1"/>
        <v>0</v>
      </c>
      <c r="I31" s="7"/>
      <c r="J31" s="7"/>
      <c r="K31" s="7"/>
      <c r="L31" s="7"/>
      <c r="M31" s="7"/>
      <c r="N31" s="77"/>
      <c r="O31" s="8"/>
    </row>
    <row r="32" spans="1:61" s="2" customFormat="1" x14ac:dyDescent="0.25">
      <c r="A32" s="25">
        <v>18</v>
      </c>
      <c r="B32" s="26" t="str">
        <f>'[1]План 2022'!$B27</f>
        <v>ГССМП</v>
      </c>
      <c r="C32" s="4">
        <f>'[1]План 2022'!$C27</f>
        <v>55500</v>
      </c>
      <c r="D32" s="55">
        <f>'[1]План 2022'!$D27</f>
        <v>445369.02999999997</v>
      </c>
      <c r="E32" s="5">
        <f>'[2]План 2022'!$C27</f>
        <v>55500</v>
      </c>
      <c r="F32" s="46">
        <f>'[2]План 2022'!$D27</f>
        <v>445369.02999999997</v>
      </c>
      <c r="G32" s="6">
        <f t="shared" si="0"/>
        <v>0</v>
      </c>
      <c r="H32" s="6">
        <f t="shared" si="1"/>
        <v>0</v>
      </c>
      <c r="I32" s="7"/>
      <c r="J32" s="7"/>
      <c r="K32" s="7">
        <f>G32</f>
        <v>0</v>
      </c>
      <c r="L32" s="7"/>
      <c r="M32" s="7"/>
      <c r="N32" s="77"/>
      <c r="O32" s="8"/>
    </row>
    <row r="33" spans="1:15" s="2" customFormat="1" x14ac:dyDescent="0.25">
      <c r="A33" s="27">
        <v>19</v>
      </c>
      <c r="B33" s="26" t="str">
        <f>'[1]План 2022'!$B28</f>
        <v>Елизов. ССМП</v>
      </c>
      <c r="C33" s="4">
        <f>'[1]План 2022'!$C28</f>
        <v>16000</v>
      </c>
      <c r="D33" s="55">
        <f>'[1]План 2022'!$D28</f>
        <v>151841.42000000001</v>
      </c>
      <c r="E33" s="5">
        <f>'[2]План 2022'!$C28</f>
        <v>16000</v>
      </c>
      <c r="F33" s="46">
        <f>'[2]План 2022'!$D28</f>
        <v>151841.42000000001</v>
      </c>
      <c r="G33" s="6">
        <f t="shared" si="0"/>
        <v>0</v>
      </c>
      <c r="H33" s="6">
        <f t="shared" si="1"/>
        <v>0</v>
      </c>
      <c r="I33" s="7"/>
      <c r="J33" s="7"/>
      <c r="K33" s="7"/>
      <c r="L33" s="7"/>
      <c r="M33" s="7"/>
      <c r="N33" s="77"/>
      <c r="O33" s="8"/>
    </row>
    <row r="34" spans="1:15" s="2" customFormat="1" x14ac:dyDescent="0.25">
      <c r="A34" s="25">
        <v>20</v>
      </c>
      <c r="B34" s="26" t="str">
        <f>'[1]План 2022'!$B29</f>
        <v>ЕРБ</v>
      </c>
      <c r="C34" s="4">
        <f>'[1]План 2022'!$C29</f>
        <v>0</v>
      </c>
      <c r="D34" s="55">
        <f>'[1]План 2022'!$D29</f>
        <v>0</v>
      </c>
      <c r="E34" s="5">
        <f>'[2]План 2022'!$C29</f>
        <v>0</v>
      </c>
      <c r="F34" s="46">
        <f>'[2]План 2022'!$D29</f>
        <v>0</v>
      </c>
      <c r="G34" s="6">
        <f t="shared" si="0"/>
        <v>0</v>
      </c>
      <c r="H34" s="6">
        <f t="shared" si="1"/>
        <v>0</v>
      </c>
      <c r="I34" s="7"/>
      <c r="J34" s="7"/>
      <c r="K34" s="7"/>
      <c r="L34" s="7"/>
      <c r="M34" s="7"/>
      <c r="N34" s="77"/>
      <c r="O34" s="8"/>
    </row>
    <row r="35" spans="1:15" s="2" customFormat="1" x14ac:dyDescent="0.25">
      <c r="A35" s="27">
        <v>21</v>
      </c>
      <c r="B35" s="26" t="str">
        <f>'[1]План 2022'!$B30</f>
        <v>Елизов. стом. полик.</v>
      </c>
      <c r="C35" s="4">
        <f>'[1]План 2022'!$C30</f>
        <v>0</v>
      </c>
      <c r="D35" s="55">
        <f>'[1]План 2022'!$D30</f>
        <v>0</v>
      </c>
      <c r="E35" s="5">
        <f>'[2]План 2022'!$C30</f>
        <v>0</v>
      </c>
      <c r="F35" s="46">
        <f>'[2]План 2022'!$D30</f>
        <v>0</v>
      </c>
      <c r="G35" s="6">
        <f t="shared" si="0"/>
        <v>0</v>
      </c>
      <c r="H35" s="6">
        <f t="shared" si="1"/>
        <v>0</v>
      </c>
      <c r="I35" s="7"/>
      <c r="J35" s="7"/>
      <c r="K35" s="7"/>
      <c r="L35" s="7"/>
      <c r="M35" s="7"/>
      <c r="N35" s="77"/>
      <c r="O35" s="8"/>
    </row>
    <row r="36" spans="1:15" s="2" customFormat="1" x14ac:dyDescent="0.25">
      <c r="A36" s="25">
        <v>22</v>
      </c>
      <c r="B36" s="26" t="str">
        <f>'[1]План 2022'!$B31</f>
        <v>Вилючинская ГБ</v>
      </c>
      <c r="C36" s="4">
        <f>'[1]План 2022'!$C31</f>
        <v>5517</v>
      </c>
      <c r="D36" s="55">
        <f>'[1]План 2022'!$D31</f>
        <v>85733.47</v>
      </c>
      <c r="E36" s="5">
        <f>'[2]План 2022'!$C31</f>
        <v>5517</v>
      </c>
      <c r="F36" s="46">
        <f>'[2]План 2022'!$D31</f>
        <v>85733.47</v>
      </c>
      <c r="G36" s="6">
        <f t="shared" si="0"/>
        <v>0</v>
      </c>
      <c r="H36" s="6">
        <f t="shared" si="1"/>
        <v>0</v>
      </c>
      <c r="I36" s="7"/>
      <c r="J36" s="7"/>
      <c r="K36" s="7"/>
      <c r="L36" s="7"/>
      <c r="M36" s="7"/>
      <c r="N36" s="77"/>
      <c r="O36" s="8"/>
    </row>
    <row r="37" spans="1:15" s="2" customFormat="1" x14ac:dyDescent="0.25">
      <c r="A37" s="27">
        <v>23</v>
      </c>
      <c r="B37" s="26" t="str">
        <f>'[1]План 2022'!$B32</f>
        <v>МСЧ УВД</v>
      </c>
      <c r="C37" s="4">
        <f>'[1]План 2022'!$C32</f>
        <v>0</v>
      </c>
      <c r="D37" s="55">
        <f>'[1]План 2022'!$D32</f>
        <v>0</v>
      </c>
      <c r="E37" s="5">
        <f>'[2]План 2022'!$C32</f>
        <v>0</v>
      </c>
      <c r="F37" s="46">
        <f>'[2]План 2022'!$D32</f>
        <v>0</v>
      </c>
      <c r="G37" s="6">
        <f t="shared" si="0"/>
        <v>0</v>
      </c>
      <c r="H37" s="6">
        <f t="shared" si="1"/>
        <v>0</v>
      </c>
      <c r="I37" s="7"/>
      <c r="J37" s="7"/>
      <c r="K37" s="7"/>
      <c r="L37" s="7"/>
      <c r="M37" s="7"/>
      <c r="N37" s="77"/>
      <c r="O37" s="8"/>
    </row>
    <row r="38" spans="1:15" s="2" customFormat="1" x14ac:dyDescent="0.25">
      <c r="A38" s="25">
        <v>24</v>
      </c>
      <c r="B38" s="26" t="str">
        <f>'[1]План 2022'!$B33</f>
        <v>ДВОМЦ</v>
      </c>
      <c r="C38" s="4">
        <f>'[1]План 2022'!$C33</f>
        <v>0</v>
      </c>
      <c r="D38" s="55">
        <f>'[1]План 2022'!$D33</f>
        <v>0</v>
      </c>
      <c r="E38" s="5">
        <f>'[2]План 2022'!$C33</f>
        <v>0</v>
      </c>
      <c r="F38" s="46">
        <f>'[2]План 2022'!$D33</f>
        <v>0</v>
      </c>
      <c r="G38" s="6">
        <f t="shared" si="0"/>
        <v>0</v>
      </c>
      <c r="H38" s="6">
        <f t="shared" si="1"/>
        <v>0</v>
      </c>
      <c r="I38" s="7"/>
      <c r="J38" s="7"/>
      <c r="K38" s="7"/>
      <c r="L38" s="7"/>
      <c r="M38" s="7"/>
      <c r="N38" s="77"/>
      <c r="O38" s="8"/>
    </row>
    <row r="39" spans="1:15" s="2" customFormat="1" x14ac:dyDescent="0.25">
      <c r="A39" s="27">
        <v>25</v>
      </c>
      <c r="B39" s="26" t="str">
        <f>'[1]План 2022'!$B34</f>
        <v>Филиал №2 ФГКУ "1477 ВМКГ"</v>
      </c>
      <c r="C39" s="4">
        <f>'[1]План 2022'!$C34</f>
        <v>0</v>
      </c>
      <c r="D39" s="55">
        <f>'[1]План 2022'!$D34</f>
        <v>0</v>
      </c>
      <c r="E39" s="5">
        <f>'[2]План 2022'!$C34</f>
        <v>0</v>
      </c>
      <c r="F39" s="46">
        <f>'[2]План 2022'!$D34</f>
        <v>0</v>
      </c>
      <c r="G39" s="6">
        <f t="shared" si="0"/>
        <v>0</v>
      </c>
      <c r="H39" s="6">
        <f t="shared" si="1"/>
        <v>0</v>
      </c>
      <c r="I39" s="7"/>
      <c r="J39" s="7"/>
      <c r="K39" s="7"/>
      <c r="L39" s="7"/>
      <c r="M39" s="7"/>
      <c r="N39" s="77"/>
      <c r="O39" s="8"/>
    </row>
    <row r="40" spans="1:15" s="2" customFormat="1" x14ac:dyDescent="0.25">
      <c r="A40" s="25">
        <v>26</v>
      </c>
      <c r="B40" s="26" t="str">
        <f>'[1]План 2022'!$B35</f>
        <v>У-Камчатская РБ</v>
      </c>
      <c r="C40" s="4">
        <f>'[1]План 2022'!$C35</f>
        <v>450</v>
      </c>
      <c r="D40" s="55">
        <f>'[1]План 2022'!$D35</f>
        <v>13591.77</v>
      </c>
      <c r="E40" s="5">
        <f>'[2]План 2022'!$C35</f>
        <v>450</v>
      </c>
      <c r="F40" s="46">
        <f>'[2]План 2022'!$D35</f>
        <v>13591.77</v>
      </c>
      <c r="G40" s="6">
        <f t="shared" si="0"/>
        <v>0</v>
      </c>
      <c r="H40" s="6">
        <f t="shared" si="1"/>
        <v>0</v>
      </c>
      <c r="I40" s="7"/>
      <c r="J40" s="7"/>
      <c r="K40" s="7"/>
      <c r="L40" s="7"/>
      <c r="M40" s="7"/>
      <c r="N40" s="77"/>
      <c r="O40" s="8"/>
    </row>
    <row r="41" spans="1:15" s="2" customFormat="1" x14ac:dyDescent="0.25">
      <c r="A41" s="27">
        <v>27</v>
      </c>
      <c r="B41" s="26" t="str">
        <f>'[1]План 2022'!$B36</f>
        <v>Ключевская РБ</v>
      </c>
      <c r="C41" s="4">
        <f>'[1]План 2022'!$C36</f>
        <v>1200</v>
      </c>
      <c r="D41" s="55">
        <f>'[1]План 2022'!$D36</f>
        <v>16455.84</v>
      </c>
      <c r="E41" s="5">
        <f>'[2]План 2022'!$C36</f>
        <v>1200</v>
      </c>
      <c r="F41" s="46">
        <f>'[2]План 2022'!$D36</f>
        <v>16455.84</v>
      </c>
      <c r="G41" s="6">
        <f t="shared" si="0"/>
        <v>0</v>
      </c>
      <c r="H41" s="6">
        <f t="shared" si="1"/>
        <v>0</v>
      </c>
      <c r="I41" s="7"/>
      <c r="J41" s="7"/>
      <c r="K41" s="7">
        <f t="shared" ref="K41:K47" si="2">G41</f>
        <v>0</v>
      </c>
      <c r="L41" s="7"/>
      <c r="M41" s="7"/>
      <c r="N41" s="77"/>
      <c r="O41" s="8"/>
    </row>
    <row r="42" spans="1:15" s="2" customFormat="1" x14ac:dyDescent="0.25">
      <c r="A42" s="25">
        <v>28</v>
      </c>
      <c r="B42" s="26" t="str">
        <f>'[1]План 2022'!$B37</f>
        <v>У-Большерецкая РБ</v>
      </c>
      <c r="C42" s="4">
        <f>'[1]План 2022'!$C37</f>
        <v>1861</v>
      </c>
      <c r="D42" s="55">
        <f>'[1]План 2022'!$D37</f>
        <v>17562.77</v>
      </c>
      <c r="E42" s="5">
        <f>'[2]План 2022'!$C37</f>
        <v>1861</v>
      </c>
      <c r="F42" s="46">
        <f>'[2]План 2022'!$D37</f>
        <v>17562.77</v>
      </c>
      <c r="G42" s="6">
        <f t="shared" si="0"/>
        <v>0</v>
      </c>
      <c r="H42" s="6">
        <f t="shared" si="1"/>
        <v>0</v>
      </c>
      <c r="I42" s="7"/>
      <c r="J42" s="7"/>
      <c r="K42" s="7"/>
      <c r="L42" s="7"/>
      <c r="M42" s="7"/>
      <c r="N42" s="77"/>
      <c r="O42" s="8"/>
    </row>
    <row r="43" spans="1:15" s="2" customFormat="1" x14ac:dyDescent="0.25">
      <c r="A43" s="27">
        <v>29</v>
      </c>
      <c r="B43" s="26" t="str">
        <f>'[1]План 2022'!$B38</f>
        <v>Озерновская РБ</v>
      </c>
      <c r="C43" s="4">
        <f>'[1]План 2022'!$C38</f>
        <v>1609</v>
      </c>
      <c r="D43" s="55">
        <f>'[1]План 2022'!$D38</f>
        <v>8497.0400000000009</v>
      </c>
      <c r="E43" s="5">
        <f>'[2]План 2022'!$C38</f>
        <v>1609</v>
      </c>
      <c r="F43" s="46">
        <f>'[2]План 2022'!$D38</f>
        <v>8497.0400000000009</v>
      </c>
      <c r="G43" s="6">
        <f t="shared" si="0"/>
        <v>0</v>
      </c>
      <c r="H43" s="6">
        <f t="shared" si="1"/>
        <v>0</v>
      </c>
      <c r="I43" s="7"/>
      <c r="J43" s="7"/>
      <c r="K43" s="7"/>
      <c r="L43" s="7"/>
      <c r="M43" s="7"/>
      <c r="N43" s="77"/>
      <c r="O43" s="8"/>
    </row>
    <row r="44" spans="1:15" s="2" customFormat="1" x14ac:dyDescent="0.25">
      <c r="A44" s="25">
        <v>30</v>
      </c>
      <c r="B44" s="26" t="str">
        <f>'[1]План 2022'!$B39</f>
        <v>Мильковская РБ</v>
      </c>
      <c r="C44" s="4">
        <f>'[1]План 2022'!$C39</f>
        <v>1650</v>
      </c>
      <c r="D44" s="55">
        <f>'[1]План 2022'!$D39</f>
        <v>32251.78</v>
      </c>
      <c r="E44" s="5">
        <f>'[2]План 2022'!$C39</f>
        <v>1650</v>
      </c>
      <c r="F44" s="46">
        <f>'[2]План 2022'!$D39</f>
        <v>32251.78</v>
      </c>
      <c r="G44" s="6">
        <f t="shared" si="0"/>
        <v>0</v>
      </c>
      <c r="H44" s="6">
        <f t="shared" si="1"/>
        <v>0</v>
      </c>
      <c r="I44" s="7"/>
      <c r="J44" s="7"/>
      <c r="K44" s="7"/>
      <c r="L44" s="7"/>
      <c r="M44" s="7"/>
      <c r="N44" s="77"/>
      <c r="O44" s="8"/>
    </row>
    <row r="45" spans="1:15" s="2" customFormat="1" x14ac:dyDescent="0.25">
      <c r="A45" s="27">
        <v>31</v>
      </c>
      <c r="B45" s="26" t="str">
        <f>'[1]План 2022'!$B40</f>
        <v>Быстринская РБ</v>
      </c>
      <c r="C45" s="4">
        <f>'[1]План 2022'!$C40</f>
        <v>649</v>
      </c>
      <c r="D45" s="55">
        <f>'[1]План 2022'!$D40</f>
        <v>9832.369999999999</v>
      </c>
      <c r="E45" s="5">
        <f>'[2]План 2022'!$C40</f>
        <v>649</v>
      </c>
      <c r="F45" s="46">
        <f>'[2]План 2022'!$D40</f>
        <v>9832.369999999999</v>
      </c>
      <c r="G45" s="6">
        <f t="shared" si="0"/>
        <v>0</v>
      </c>
      <c r="H45" s="6">
        <f t="shared" si="1"/>
        <v>0</v>
      </c>
      <c r="I45" s="7"/>
      <c r="J45" s="7"/>
      <c r="K45" s="7"/>
      <c r="L45" s="7"/>
      <c r="M45" s="7"/>
      <c r="N45" s="77"/>
      <c r="O45" s="8"/>
    </row>
    <row r="46" spans="1:15" s="2" customFormat="1" x14ac:dyDescent="0.25">
      <c r="A46" s="25">
        <v>32</v>
      </c>
      <c r="B46" s="26" t="str">
        <f>'[1]План 2022'!$B41</f>
        <v>Соболевская РБ</v>
      </c>
      <c r="C46" s="4">
        <f>'[1]План 2022'!$C41</f>
        <v>550</v>
      </c>
      <c r="D46" s="55">
        <f>'[1]План 2022'!$D41</f>
        <v>8617.26</v>
      </c>
      <c r="E46" s="5">
        <f>'[2]План 2022'!$C41</f>
        <v>550</v>
      </c>
      <c r="F46" s="46">
        <f>'[2]План 2022'!$D41</f>
        <v>8617.26</v>
      </c>
      <c r="G46" s="6">
        <f t="shared" ref="G46:G63" si="3">E46-C46</f>
        <v>0</v>
      </c>
      <c r="H46" s="6">
        <f t="shared" ref="H46:H63" si="4">F46-D46</f>
        <v>0</v>
      </c>
      <c r="I46" s="7"/>
      <c r="J46" s="7"/>
      <c r="K46" s="7"/>
      <c r="L46" s="7"/>
      <c r="M46" s="7"/>
      <c r="N46" s="77"/>
      <c r="O46" s="8"/>
    </row>
    <row r="47" spans="1:15" s="2" customFormat="1" x14ac:dyDescent="0.25">
      <c r="A47" s="27">
        <v>33</v>
      </c>
      <c r="B47" s="26" t="str">
        <f>'[1]План 2022'!$B42</f>
        <v>Корякская ОБ</v>
      </c>
      <c r="C47" s="4">
        <f>'[1]План 2022'!$C42</f>
        <v>1409</v>
      </c>
      <c r="D47" s="55">
        <f>'[1]План 2022'!$D42</f>
        <v>11754.4</v>
      </c>
      <c r="E47" s="5">
        <f>'[2]План 2022'!$C42</f>
        <v>1409</v>
      </c>
      <c r="F47" s="46">
        <f>'[2]План 2022'!$D42</f>
        <v>11754.4</v>
      </c>
      <c r="G47" s="6">
        <f t="shared" si="3"/>
        <v>0</v>
      </c>
      <c r="H47" s="6">
        <f t="shared" si="4"/>
        <v>0</v>
      </c>
      <c r="I47" s="7"/>
      <c r="J47" s="7"/>
      <c r="K47" s="7">
        <f t="shared" si="2"/>
        <v>0</v>
      </c>
      <c r="L47" s="7"/>
      <c r="M47" s="7"/>
      <c r="N47" s="77"/>
      <c r="O47" s="8"/>
    </row>
    <row r="48" spans="1:15" s="2" customFormat="1" x14ac:dyDescent="0.25">
      <c r="A48" s="25">
        <v>34</v>
      </c>
      <c r="B48" s="26" t="str">
        <f>'[1]План 2022'!$B43</f>
        <v>Тигильская РБ</v>
      </c>
      <c r="C48" s="4">
        <f>'[1]План 2022'!$C43</f>
        <v>1390</v>
      </c>
      <c r="D48" s="55">
        <f>'[1]План 2022'!$D43</f>
        <v>15636.35</v>
      </c>
      <c r="E48" s="5">
        <f>'[2]План 2022'!$C43</f>
        <v>1390</v>
      </c>
      <c r="F48" s="46">
        <f>'[2]План 2022'!$D43</f>
        <v>15636.35</v>
      </c>
      <c r="G48" s="6">
        <f t="shared" si="3"/>
        <v>0</v>
      </c>
      <c r="H48" s="6">
        <f t="shared" si="4"/>
        <v>0</v>
      </c>
      <c r="I48" s="7"/>
      <c r="J48" s="7"/>
      <c r="K48" s="7"/>
      <c r="L48" s="7"/>
      <c r="M48" s="7"/>
      <c r="N48" s="77"/>
      <c r="O48" s="8"/>
    </row>
    <row r="49" spans="1:15" s="2" customFormat="1" x14ac:dyDescent="0.25">
      <c r="A49" s="27">
        <v>35</v>
      </c>
      <c r="B49" s="26" t="str">
        <f>'[1]План 2022'!$B44</f>
        <v>Карагинская РБ</v>
      </c>
      <c r="C49" s="4">
        <f>'[1]План 2022'!$C44</f>
        <v>814</v>
      </c>
      <c r="D49" s="55">
        <f>'[1]План 2022'!$D44</f>
        <v>14057.55</v>
      </c>
      <c r="E49" s="5">
        <f>'[2]План 2022'!$C44</f>
        <v>814</v>
      </c>
      <c r="F49" s="46">
        <f>'[2]План 2022'!$D44</f>
        <v>14057.55</v>
      </c>
      <c r="G49" s="6">
        <f t="shared" si="3"/>
        <v>0</v>
      </c>
      <c r="H49" s="6">
        <f t="shared" si="4"/>
        <v>0</v>
      </c>
      <c r="I49" s="7"/>
      <c r="J49" s="7"/>
      <c r="K49" s="7"/>
      <c r="L49" s="7"/>
      <c r="M49" s="7"/>
      <c r="N49" s="77"/>
      <c r="O49" s="8"/>
    </row>
    <row r="50" spans="1:15" s="2" customFormat="1" x14ac:dyDescent="0.25">
      <c r="A50" s="25">
        <v>36</v>
      </c>
      <c r="B50" s="26" t="str">
        <f>'[1]План 2022'!$B45</f>
        <v>Пенжинская РБ</v>
      </c>
      <c r="C50" s="4">
        <f>'[1]План 2022'!$C45</f>
        <v>369</v>
      </c>
      <c r="D50" s="55">
        <f>'[1]План 2022'!$D45</f>
        <v>7292.67</v>
      </c>
      <c r="E50" s="5">
        <f>'[2]План 2022'!$C45</f>
        <v>369</v>
      </c>
      <c r="F50" s="46">
        <f>'[2]План 2022'!$D45</f>
        <v>7292.67</v>
      </c>
      <c r="G50" s="6">
        <f t="shared" si="3"/>
        <v>0</v>
      </c>
      <c r="H50" s="6">
        <f t="shared" si="4"/>
        <v>0</v>
      </c>
      <c r="I50" s="7"/>
      <c r="J50" s="7"/>
      <c r="K50" s="7"/>
      <c r="L50" s="7"/>
      <c r="M50" s="7"/>
      <c r="N50" s="77"/>
      <c r="O50" s="8"/>
    </row>
    <row r="51" spans="1:15" s="2" customFormat="1" x14ac:dyDescent="0.25">
      <c r="A51" s="27">
        <v>37</v>
      </c>
      <c r="B51" s="26" t="str">
        <f>'[1]План 2022'!$B46</f>
        <v>Никольская РБ</v>
      </c>
      <c r="C51" s="4">
        <f>'[1]План 2022'!$C46</f>
        <v>0</v>
      </c>
      <c r="D51" s="55">
        <f>'[1]План 2022'!$D46</f>
        <v>0</v>
      </c>
      <c r="E51" s="5">
        <f>'[2]План 2022'!$C46</f>
        <v>0</v>
      </c>
      <c r="F51" s="46">
        <f>'[2]План 2022'!$D46</f>
        <v>0</v>
      </c>
      <c r="G51" s="6">
        <f t="shared" si="3"/>
        <v>0</v>
      </c>
      <c r="H51" s="6">
        <f t="shared" si="4"/>
        <v>0</v>
      </c>
      <c r="I51" s="7"/>
      <c r="J51" s="7"/>
      <c r="K51" s="7"/>
      <c r="L51" s="7"/>
      <c r="M51" s="7"/>
      <c r="N51" s="77"/>
      <c r="O51" s="8"/>
    </row>
    <row r="52" spans="1:15" s="2" customFormat="1" x14ac:dyDescent="0.25">
      <c r="A52" s="25">
        <v>38</v>
      </c>
      <c r="B52" s="26" t="str">
        <f>'[1]План 2022'!$B47</f>
        <v>Олюторская РБ</v>
      </c>
      <c r="C52" s="4">
        <f>'[1]План 2022'!$C47</f>
        <v>1062</v>
      </c>
      <c r="D52" s="55">
        <f>'[1]План 2022'!$D47</f>
        <v>15098.42</v>
      </c>
      <c r="E52" s="5">
        <f>'[2]План 2022'!$C47</f>
        <v>1062</v>
      </c>
      <c r="F52" s="46">
        <f>'[2]План 2022'!$D47</f>
        <v>15098.42</v>
      </c>
      <c r="G52" s="6">
        <f t="shared" si="3"/>
        <v>0</v>
      </c>
      <c r="H52" s="6">
        <f t="shared" si="4"/>
        <v>0</v>
      </c>
      <c r="I52" s="7"/>
      <c r="J52" s="7"/>
      <c r="K52" s="7"/>
      <c r="L52" s="7"/>
      <c r="M52" s="7"/>
      <c r="N52" s="77"/>
      <c r="O52" s="8"/>
    </row>
    <row r="53" spans="1:15" s="2" customFormat="1" x14ac:dyDescent="0.25">
      <c r="A53" s="27">
        <v>39</v>
      </c>
      <c r="B53" s="26" t="str">
        <f>'[1]План 2022'!$B48</f>
        <v>Центр общ. Здоровья</v>
      </c>
      <c r="C53" s="4">
        <f>'[1]План 2022'!$C48</f>
        <v>0</v>
      </c>
      <c r="D53" s="55">
        <f>'[1]План 2022'!$D48</f>
        <v>0</v>
      </c>
      <c r="E53" s="5">
        <f>'[2]План 2022'!$C48</f>
        <v>0</v>
      </c>
      <c r="F53" s="46">
        <f>'[2]План 2022'!$D48</f>
        <v>0</v>
      </c>
      <c r="G53" s="6">
        <f t="shared" si="3"/>
        <v>0</v>
      </c>
      <c r="H53" s="6">
        <f t="shared" si="4"/>
        <v>0</v>
      </c>
      <c r="I53" s="7"/>
      <c r="J53" s="7"/>
      <c r="K53" s="7"/>
      <c r="L53" s="7"/>
      <c r="M53" s="7"/>
      <c r="N53" s="77"/>
      <c r="O53" s="8"/>
    </row>
    <row r="54" spans="1:15" s="2" customFormat="1" x14ac:dyDescent="0.25">
      <c r="A54" s="25">
        <v>40</v>
      </c>
      <c r="B54" s="26" t="str">
        <f>'[1]План 2022'!$B49</f>
        <v>Камч.невролог.кл-ка</v>
      </c>
      <c r="C54" s="4">
        <f>'[1]План 2022'!$C49</f>
        <v>0</v>
      </c>
      <c r="D54" s="55">
        <f>'[1]План 2022'!$D49</f>
        <v>0</v>
      </c>
      <c r="E54" s="5">
        <f>'[2]План 2022'!$C49</f>
        <v>0</v>
      </c>
      <c r="F54" s="46">
        <f>'[2]План 2022'!$D49</f>
        <v>0</v>
      </c>
      <c r="G54" s="6">
        <f t="shared" si="3"/>
        <v>0</v>
      </c>
      <c r="H54" s="6">
        <f t="shared" si="4"/>
        <v>0</v>
      </c>
      <c r="I54" s="7"/>
      <c r="J54" s="7"/>
      <c r="K54" s="7"/>
      <c r="L54" s="7"/>
      <c r="M54" s="7"/>
      <c r="N54" s="77"/>
      <c r="O54" s="8"/>
    </row>
    <row r="55" spans="1:15" s="2" customFormat="1" x14ac:dyDescent="0.25">
      <c r="A55" s="27">
        <v>41</v>
      </c>
      <c r="B55" s="26" t="str">
        <f>'[1]План 2022'!$B50</f>
        <v>ОРМЕДИУМ</v>
      </c>
      <c r="C55" s="4">
        <f>'[1]План 2022'!$C50</f>
        <v>0</v>
      </c>
      <c r="D55" s="55">
        <f>'[1]План 2022'!$D50</f>
        <v>0</v>
      </c>
      <c r="E55" s="5">
        <f>'[2]План 2022'!$C50</f>
        <v>0</v>
      </c>
      <c r="F55" s="46">
        <f>'[2]План 2022'!$D50</f>
        <v>0</v>
      </c>
      <c r="G55" s="6">
        <f t="shared" si="3"/>
        <v>0</v>
      </c>
      <c r="H55" s="6">
        <f t="shared" si="4"/>
        <v>0</v>
      </c>
      <c r="I55" s="7"/>
      <c r="J55" s="7"/>
      <c r="K55" s="7"/>
      <c r="L55" s="7"/>
      <c r="M55" s="7"/>
      <c r="N55" s="77"/>
      <c r="O55" s="8"/>
    </row>
    <row r="56" spans="1:15" s="2" customFormat="1" x14ac:dyDescent="0.25">
      <c r="A56" s="25">
        <v>42</v>
      </c>
      <c r="B56" s="26" t="str">
        <f>'[1]План 2022'!$B51</f>
        <v>БМК</v>
      </c>
      <c r="C56" s="4">
        <f>'[1]План 2022'!$C51</f>
        <v>0</v>
      </c>
      <c r="D56" s="55">
        <f>'[1]План 2022'!$D51</f>
        <v>0</v>
      </c>
      <c r="E56" s="5">
        <f>'[2]План 2022'!$C51</f>
        <v>0</v>
      </c>
      <c r="F56" s="46">
        <f>'[2]План 2022'!$D51</f>
        <v>0</v>
      </c>
      <c r="G56" s="6">
        <f t="shared" si="3"/>
        <v>0</v>
      </c>
      <c r="H56" s="6">
        <f t="shared" si="4"/>
        <v>0</v>
      </c>
      <c r="I56" s="7"/>
      <c r="J56" s="7"/>
      <c r="K56" s="7"/>
      <c r="L56" s="7"/>
      <c r="M56" s="7"/>
      <c r="N56" s="77"/>
      <c r="O56" s="8"/>
    </row>
    <row r="57" spans="1:15" s="2" customFormat="1" hidden="1" x14ac:dyDescent="0.25">
      <c r="A57" s="27">
        <v>43</v>
      </c>
      <c r="B57" s="26">
        <f>'[1]План 2022'!$B52</f>
        <v>0</v>
      </c>
      <c r="C57" s="4">
        <f>'[1]План 2022'!$C52</f>
        <v>0</v>
      </c>
      <c r="D57" s="55">
        <f>'[1]План 2022'!$D52</f>
        <v>0</v>
      </c>
      <c r="E57" s="5">
        <f>'[2]План 2022'!$C52</f>
        <v>0</v>
      </c>
      <c r="F57" s="46">
        <f>'[2]План 2022'!$D52</f>
        <v>0</v>
      </c>
      <c r="G57" s="6">
        <f t="shared" si="3"/>
        <v>0</v>
      </c>
      <c r="H57" s="6">
        <f t="shared" si="4"/>
        <v>0</v>
      </c>
      <c r="I57" s="7"/>
      <c r="J57" s="7"/>
      <c r="K57" s="7"/>
      <c r="L57" s="7"/>
      <c r="M57" s="7"/>
      <c r="N57" s="77"/>
      <c r="O57" s="8"/>
    </row>
    <row r="58" spans="1:15" s="2" customFormat="1" x14ac:dyDescent="0.25">
      <c r="A58" s="25">
        <v>43</v>
      </c>
      <c r="B58" s="26" t="str">
        <f>'[1]План 2022'!$B53</f>
        <v>ЭКО центр</v>
      </c>
      <c r="C58" s="4">
        <f>'[1]План 2022'!$C53</f>
        <v>0</v>
      </c>
      <c r="D58" s="55">
        <f>'[1]План 2022'!$D53</f>
        <v>0</v>
      </c>
      <c r="E58" s="5">
        <f>'[2]План 2022'!$C53</f>
        <v>0</v>
      </c>
      <c r="F58" s="46">
        <f>'[2]План 2022'!$D53</f>
        <v>0</v>
      </c>
      <c r="G58" s="6">
        <f t="shared" si="3"/>
        <v>0</v>
      </c>
      <c r="H58" s="6">
        <f t="shared" si="4"/>
        <v>0</v>
      </c>
      <c r="I58" s="7"/>
      <c r="J58" s="7"/>
      <c r="K58" s="7"/>
      <c r="L58" s="7"/>
      <c r="M58" s="7"/>
      <c r="N58" s="77"/>
      <c r="O58" s="8"/>
    </row>
    <row r="59" spans="1:15" s="2" customFormat="1" x14ac:dyDescent="0.25">
      <c r="A59" s="27">
        <v>44</v>
      </c>
      <c r="B59" s="26" t="str">
        <f>'[1]План 2022'!$B54</f>
        <v>РЖД-Медицина</v>
      </c>
      <c r="C59" s="4">
        <f>'[1]План 2022'!$C54</f>
        <v>0</v>
      </c>
      <c r="D59" s="55">
        <f>'[1]План 2022'!$D54</f>
        <v>0</v>
      </c>
      <c r="E59" s="5">
        <f>'[2]План 2022'!$C54</f>
        <v>0</v>
      </c>
      <c r="F59" s="46">
        <f>'[2]План 2022'!$D54</f>
        <v>0</v>
      </c>
      <c r="G59" s="6">
        <f t="shared" si="3"/>
        <v>0</v>
      </c>
      <c r="H59" s="6">
        <f t="shared" si="4"/>
        <v>0</v>
      </c>
      <c r="I59" s="7"/>
      <c r="J59" s="7"/>
      <c r="K59" s="7"/>
      <c r="L59" s="7"/>
      <c r="M59" s="7"/>
      <c r="N59" s="77"/>
      <c r="O59" s="8"/>
    </row>
    <row r="60" spans="1:15" x14ac:dyDescent="0.25">
      <c r="A60" s="25">
        <v>45</v>
      </c>
      <c r="B60" s="26" t="str">
        <f>'[1]План 2022'!$B55</f>
        <v>СПИД</v>
      </c>
      <c r="C60" s="4">
        <f>'[1]План 2022'!$C55</f>
        <v>0</v>
      </c>
      <c r="D60" s="55">
        <f>'[1]План 2022'!$D55</f>
        <v>0</v>
      </c>
      <c r="E60" s="5">
        <f>'[2]План 2022'!$C55</f>
        <v>0</v>
      </c>
      <c r="F60" s="46">
        <f>'[2]План 2022'!$D55</f>
        <v>0</v>
      </c>
      <c r="G60" s="6">
        <f t="shared" si="3"/>
        <v>0</v>
      </c>
      <c r="H60" s="73">
        <f t="shared" si="4"/>
        <v>0</v>
      </c>
      <c r="I60" s="9"/>
      <c r="J60" s="9"/>
      <c r="K60" s="9"/>
      <c r="L60" s="9"/>
      <c r="M60" s="9"/>
      <c r="N60" s="78"/>
    </row>
    <row r="61" spans="1:15" x14ac:dyDescent="0.25">
      <c r="A61" s="27">
        <v>46</v>
      </c>
      <c r="B61" s="26" t="str">
        <f>'[1]План 2022'!$B56</f>
        <v>ООО "Жемчужина Камчатки"</v>
      </c>
      <c r="C61" s="4">
        <f>'[1]План 2022'!$C56</f>
        <v>0</v>
      </c>
      <c r="D61" s="55">
        <f>'[1]План 2022'!$D56</f>
        <v>0</v>
      </c>
      <c r="E61" s="5">
        <f>'[2]План 2022'!$C56</f>
        <v>0</v>
      </c>
      <c r="F61" s="46">
        <f>'[2]План 2022'!$D56</f>
        <v>0</v>
      </c>
      <c r="G61" s="6">
        <f t="shared" si="3"/>
        <v>0</v>
      </c>
      <c r="H61" s="73">
        <f t="shared" si="4"/>
        <v>0</v>
      </c>
      <c r="I61" s="9"/>
      <c r="J61" s="9"/>
      <c r="K61" s="9"/>
      <c r="L61" s="9"/>
      <c r="M61" s="9"/>
      <c r="N61" s="78"/>
    </row>
    <row r="62" spans="1:15" x14ac:dyDescent="0.25">
      <c r="A62" s="25">
        <v>47</v>
      </c>
      <c r="B62" s="26" t="str">
        <f>'[1]План 2022'!$B57</f>
        <v>М-Лайн</v>
      </c>
      <c r="C62" s="4">
        <f>'[1]План 2022'!$C57</f>
        <v>0</v>
      </c>
      <c r="D62" s="55">
        <f>'[1]План 2022'!$D57</f>
        <v>0</v>
      </c>
      <c r="E62" s="5">
        <f>'[2]План 2022'!$C57</f>
        <v>0</v>
      </c>
      <c r="F62" s="46">
        <f>'[2]План 2022'!$D57</f>
        <v>0</v>
      </c>
      <c r="G62" s="6">
        <f t="shared" si="3"/>
        <v>0</v>
      </c>
      <c r="H62" s="73">
        <f t="shared" si="4"/>
        <v>0</v>
      </c>
      <c r="I62" s="9"/>
      <c r="J62" s="9"/>
      <c r="K62" s="9"/>
      <c r="L62" s="9"/>
      <c r="M62" s="9"/>
      <c r="N62" s="78"/>
    </row>
    <row r="63" spans="1:15" x14ac:dyDescent="0.25">
      <c r="A63" s="27">
        <v>48</v>
      </c>
      <c r="B63" s="26" t="str">
        <f>'[1]План 2022'!$B58</f>
        <v>ИМПУЛЬС</v>
      </c>
      <c r="C63" s="4">
        <f>'[1]План 2022'!$C58</f>
        <v>0</v>
      </c>
      <c r="D63" s="55">
        <f>'[1]План 2022'!$D58</f>
        <v>0</v>
      </c>
      <c r="E63" s="5">
        <f>'[2]План 2022'!$C58</f>
        <v>0</v>
      </c>
      <c r="F63" s="46">
        <f>'[2]План 2022'!$D58</f>
        <v>0</v>
      </c>
      <c r="G63" s="6">
        <f t="shared" si="3"/>
        <v>0</v>
      </c>
      <c r="H63" s="73">
        <f t="shared" si="4"/>
        <v>0</v>
      </c>
      <c r="I63" s="9"/>
      <c r="J63" s="9"/>
      <c r="K63" s="9"/>
      <c r="L63" s="9"/>
      <c r="M63" s="9"/>
      <c r="N63" s="78"/>
    </row>
    <row r="64" spans="1:15" x14ac:dyDescent="0.25">
      <c r="A64" s="25">
        <v>49</v>
      </c>
      <c r="B64" s="26" t="str">
        <f>'[1]План 2022'!$B59</f>
        <v>Нефросовет</v>
      </c>
      <c r="C64" s="4">
        <f>'[1]План 2022'!$C59</f>
        <v>0</v>
      </c>
      <c r="D64" s="55">
        <f>'[1]План 2022'!$D59</f>
        <v>0</v>
      </c>
      <c r="E64" s="5">
        <f>'[2]План 2022'!$C59</f>
        <v>0</v>
      </c>
      <c r="F64" s="46">
        <f>'[2]План 2022'!$D59</f>
        <v>0</v>
      </c>
      <c r="G64" s="6">
        <f t="shared" ref="G64:G73" si="5">E64-C64</f>
        <v>0</v>
      </c>
      <c r="H64" s="73">
        <f t="shared" ref="H64:H73" si="6">F64-D64</f>
        <v>0</v>
      </c>
      <c r="I64" s="9"/>
      <c r="J64" s="9"/>
      <c r="K64" s="9"/>
      <c r="L64" s="9"/>
      <c r="M64" s="9"/>
      <c r="N64" s="78"/>
    </row>
    <row r="65" spans="1:14" x14ac:dyDescent="0.25">
      <c r="A65" s="27">
        <v>50</v>
      </c>
      <c r="B65" s="26" t="str">
        <f>'[1]План 2022'!$B60</f>
        <v>Тубдиспансер</v>
      </c>
      <c r="C65" s="4">
        <f>'[1]План 2022'!$C60</f>
        <v>0</v>
      </c>
      <c r="D65" s="55">
        <f>'[1]План 2022'!$D60</f>
        <v>0</v>
      </c>
      <c r="E65" s="5">
        <f>'[2]План 2022'!$C60</f>
        <v>0</v>
      </c>
      <c r="F65" s="46">
        <f>'[2]План 2022'!$D60</f>
        <v>0</v>
      </c>
      <c r="G65" s="6">
        <f t="shared" si="5"/>
        <v>0</v>
      </c>
      <c r="H65" s="73">
        <f t="shared" si="6"/>
        <v>0</v>
      </c>
      <c r="I65" s="9"/>
      <c r="J65" s="9"/>
      <c r="K65" s="9"/>
      <c r="L65" s="9"/>
      <c r="M65" s="9"/>
      <c r="N65" s="78"/>
    </row>
    <row r="66" spans="1:14" x14ac:dyDescent="0.25">
      <c r="A66" s="25">
        <v>51</v>
      </c>
      <c r="B66" s="26" t="str">
        <f>'[1]План 2022'!$B61</f>
        <v>ООО "ЮНИЛАБ-ХАБАРОВСК"</v>
      </c>
      <c r="C66" s="4">
        <f>'[1]План 2022'!$C61</f>
        <v>0</v>
      </c>
      <c r="D66" s="55">
        <f>'[1]План 2022'!$D61</f>
        <v>0</v>
      </c>
      <c r="E66" s="5">
        <f>'[2]План 2022'!$C61</f>
        <v>0</v>
      </c>
      <c r="F66" s="46">
        <f>'[2]План 2022'!$D61</f>
        <v>0</v>
      </c>
      <c r="G66" s="6">
        <f t="shared" si="5"/>
        <v>0</v>
      </c>
      <c r="H66" s="73">
        <f t="shared" si="6"/>
        <v>0</v>
      </c>
      <c r="I66" s="201"/>
      <c r="J66" s="201"/>
      <c r="K66" s="201"/>
      <c r="L66" s="201"/>
      <c r="M66" s="201"/>
      <c r="N66" s="202"/>
    </row>
    <row r="67" spans="1:14" x14ac:dyDescent="0.25">
      <c r="A67" s="27">
        <v>52</v>
      </c>
      <c r="B67" s="26" t="str">
        <f>'[1]План 2022'!$B62</f>
        <v>АО "МЕДИЦИНА"</v>
      </c>
      <c r="C67" s="4">
        <f>'[1]План 2022'!$C62</f>
        <v>0</v>
      </c>
      <c r="D67" s="55">
        <f>'[1]План 2022'!$D62</f>
        <v>0</v>
      </c>
      <c r="E67" s="5">
        <f>'[2]План 2022'!$C62</f>
        <v>0</v>
      </c>
      <c r="F67" s="46">
        <f>'[2]План 2022'!$D62</f>
        <v>0</v>
      </c>
      <c r="G67" s="6">
        <f t="shared" si="5"/>
        <v>0</v>
      </c>
      <c r="H67" s="73">
        <f t="shared" si="6"/>
        <v>0</v>
      </c>
      <c r="I67" s="201"/>
      <c r="J67" s="201"/>
      <c r="K67" s="201"/>
      <c r="L67" s="201"/>
      <c r="M67" s="201"/>
      <c r="N67" s="202"/>
    </row>
    <row r="68" spans="1:14" x14ac:dyDescent="0.25">
      <c r="A68" s="25">
        <v>53</v>
      </c>
      <c r="B68" s="26" t="str">
        <f>'[1]План 2022'!$B63</f>
        <v>ООО "НПФ "ХЕЛИКС"</v>
      </c>
      <c r="C68" s="4">
        <f>'[1]План 2022'!$C63</f>
        <v>0</v>
      </c>
      <c r="D68" s="55">
        <f>'[1]План 2022'!$D63</f>
        <v>0</v>
      </c>
      <c r="E68" s="5">
        <f>'[2]План 2022'!$C63</f>
        <v>0</v>
      </c>
      <c r="F68" s="46">
        <f>'[2]План 2022'!$D63</f>
        <v>0</v>
      </c>
      <c r="G68" s="6">
        <f t="shared" si="5"/>
        <v>0</v>
      </c>
      <c r="H68" s="73">
        <f t="shared" si="6"/>
        <v>0</v>
      </c>
      <c r="I68" s="201"/>
      <c r="J68" s="201"/>
      <c r="K68" s="201"/>
      <c r="L68" s="201"/>
      <c r="M68" s="201"/>
      <c r="N68" s="202"/>
    </row>
    <row r="69" spans="1:14" x14ac:dyDescent="0.25">
      <c r="A69" s="27">
        <v>54</v>
      </c>
      <c r="B69" s="26" t="str">
        <f>'[1]План 2022'!$B64</f>
        <v>ФГБОУ ВО АМУРСКАЯ ГМА МИНЗДРАВА РОССИИ</v>
      </c>
      <c r="C69" s="4">
        <f>'[1]План 2022'!$C64</f>
        <v>0</v>
      </c>
      <c r="D69" s="55">
        <f>'[1]План 2022'!$D64</f>
        <v>0</v>
      </c>
      <c r="E69" s="5">
        <f>'[2]План 2022'!$C64</f>
        <v>0</v>
      </c>
      <c r="F69" s="46">
        <f>'[2]План 2022'!$D64</f>
        <v>0</v>
      </c>
      <c r="G69" s="6">
        <f t="shared" si="5"/>
        <v>0</v>
      </c>
      <c r="H69" s="73">
        <f t="shared" si="6"/>
        <v>0</v>
      </c>
      <c r="I69" s="201"/>
      <c r="J69" s="201"/>
      <c r="K69" s="201"/>
      <c r="L69" s="201"/>
      <c r="M69" s="201"/>
      <c r="N69" s="202"/>
    </row>
    <row r="70" spans="1:14" x14ac:dyDescent="0.25">
      <c r="A70" s="25">
        <v>55</v>
      </c>
      <c r="B70" s="26" t="str">
        <f>'[1]План 2022'!$B65</f>
        <v>ООО "ВИТАЛАБ"</v>
      </c>
      <c r="C70" s="4">
        <f>'[1]План 2022'!$C65</f>
        <v>0</v>
      </c>
      <c r="D70" s="55">
        <f>'[1]План 2022'!$D65</f>
        <v>0</v>
      </c>
      <c r="E70" s="5">
        <f>'[2]План 2022'!$C65</f>
        <v>0</v>
      </c>
      <c r="F70" s="46">
        <f>'[2]План 2022'!$D65</f>
        <v>0</v>
      </c>
      <c r="G70" s="6">
        <f t="shared" si="5"/>
        <v>0</v>
      </c>
      <c r="H70" s="73">
        <f t="shared" si="6"/>
        <v>0</v>
      </c>
      <c r="I70" s="201"/>
      <c r="J70" s="201"/>
      <c r="K70" s="201"/>
      <c r="L70" s="201"/>
      <c r="M70" s="201"/>
      <c r="N70" s="202"/>
    </row>
    <row r="71" spans="1:14" x14ac:dyDescent="0.25">
      <c r="A71" s="27">
        <v>56</v>
      </c>
      <c r="B71" s="26" t="str">
        <f>'[1]План 2022'!$B66</f>
        <v>ООО "ЭН ДЖИ СИ ВЛАДИВОСТОК"</v>
      </c>
      <c r="C71" s="4">
        <f>'[1]План 2022'!$C66</f>
        <v>0</v>
      </c>
      <c r="D71" s="55">
        <f>'[1]План 2022'!$D66</f>
        <v>0</v>
      </c>
      <c r="E71" s="5">
        <f>'[2]План 2022'!$C66</f>
        <v>0</v>
      </c>
      <c r="F71" s="46">
        <f>'[2]План 2022'!$D66</f>
        <v>0</v>
      </c>
      <c r="G71" s="6">
        <f t="shared" si="5"/>
        <v>0</v>
      </c>
      <c r="H71" s="73">
        <f t="shared" si="6"/>
        <v>0</v>
      </c>
      <c r="I71" s="201"/>
      <c r="J71" s="201"/>
      <c r="K71" s="201"/>
      <c r="L71" s="201"/>
      <c r="M71" s="201"/>
      <c r="N71" s="202"/>
    </row>
    <row r="72" spans="1:14" x14ac:dyDescent="0.25">
      <c r="A72" s="25">
        <v>57</v>
      </c>
      <c r="B72" s="26" t="str">
        <f>'[1]План 2022'!$B67</f>
        <v>ООО "ХАБАРОВСКИЙ ЦЕНТР ХИРУРГИИ ГЛАЗА"</v>
      </c>
      <c r="C72" s="4">
        <f>'[1]План 2022'!$C67</f>
        <v>0</v>
      </c>
      <c r="D72" s="55">
        <f>'[1]План 2022'!$D67</f>
        <v>0</v>
      </c>
      <c r="E72" s="5">
        <f>'[2]План 2022'!$C67</f>
        <v>0</v>
      </c>
      <c r="F72" s="46">
        <f>'[2]План 2022'!$D67</f>
        <v>0</v>
      </c>
      <c r="G72" s="6">
        <f t="shared" si="5"/>
        <v>0</v>
      </c>
      <c r="H72" s="73">
        <f t="shared" si="6"/>
        <v>0</v>
      </c>
      <c r="I72" s="201"/>
      <c r="J72" s="201"/>
      <c r="K72" s="201"/>
      <c r="L72" s="201"/>
      <c r="M72" s="201"/>
      <c r="N72" s="202"/>
    </row>
    <row r="73" spans="1:14" x14ac:dyDescent="0.25">
      <c r="A73" s="27">
        <v>58</v>
      </c>
      <c r="B73" s="26" t="str">
        <f>'[1]План 2022'!$B68</f>
        <v>ОБУЗ "КО НКЦ ИМЕНИ Г.Е. ОСТРОВЕРХОВА"</v>
      </c>
      <c r="C73" s="4">
        <f>'[1]План 2022'!$C68</f>
        <v>0</v>
      </c>
      <c r="D73" s="55">
        <f>'[1]План 2022'!$D68</f>
        <v>0</v>
      </c>
      <c r="E73" s="5">
        <f>'[2]План 2022'!$C68</f>
        <v>0</v>
      </c>
      <c r="F73" s="46">
        <f>'[2]План 2022'!$D68</f>
        <v>0</v>
      </c>
      <c r="G73" s="6">
        <f t="shared" si="5"/>
        <v>0</v>
      </c>
      <c r="H73" s="73">
        <f t="shared" si="6"/>
        <v>0</v>
      </c>
      <c r="I73" s="201"/>
      <c r="J73" s="201"/>
      <c r="K73" s="201"/>
      <c r="L73" s="201"/>
      <c r="M73" s="201"/>
      <c r="N73" s="202"/>
    </row>
    <row r="74" spans="1:14" x14ac:dyDescent="0.25">
      <c r="A74" s="83"/>
      <c r="B74" s="84" t="s">
        <v>5</v>
      </c>
      <c r="C74" s="85">
        <f>SUM(C14:C73)</f>
        <v>90030</v>
      </c>
      <c r="D74" s="86">
        <f t="shared" ref="D74:N74" si="7">SUM(D14:D73)</f>
        <v>853592.14000000013</v>
      </c>
      <c r="E74" s="87">
        <f t="shared" si="7"/>
        <v>90030</v>
      </c>
      <c r="F74" s="88">
        <f t="shared" si="7"/>
        <v>853592.14000000013</v>
      </c>
      <c r="G74" s="89">
        <f t="shared" si="7"/>
        <v>0</v>
      </c>
      <c r="H74" s="89">
        <f t="shared" si="7"/>
        <v>0</v>
      </c>
      <c r="I74" s="90">
        <f t="shared" si="7"/>
        <v>0</v>
      </c>
      <c r="J74" s="90">
        <f t="shared" si="7"/>
        <v>0</v>
      </c>
      <c r="K74" s="90">
        <f t="shared" si="7"/>
        <v>0</v>
      </c>
      <c r="L74" s="90">
        <f t="shared" si="7"/>
        <v>0</v>
      </c>
      <c r="M74" s="90">
        <f t="shared" si="7"/>
        <v>0</v>
      </c>
      <c r="N74" s="91">
        <f t="shared" si="7"/>
        <v>0</v>
      </c>
    </row>
    <row r="76" spans="1:14" ht="15" customHeight="1" x14ac:dyDescent="0.25">
      <c r="A76" s="315" t="s">
        <v>17</v>
      </c>
      <c r="B76" s="316"/>
      <c r="C76" s="92">
        <f>[1]СВОД!$F$20</f>
        <v>91347</v>
      </c>
      <c r="D76" s="92">
        <f>[1]СВОД!$G$20</f>
        <v>879592.14</v>
      </c>
      <c r="E76" s="92">
        <f>[2]СВОД!$F$20</f>
        <v>91347</v>
      </c>
      <c r="F76" s="92">
        <f>[2]СВОД!$G$20</f>
        <v>879592.14</v>
      </c>
      <c r="G76" s="92">
        <f t="shared" ref="G76:H80" si="8">E76-C76</f>
        <v>0</v>
      </c>
      <c r="H76" s="11">
        <f t="shared" si="8"/>
        <v>0</v>
      </c>
    </row>
    <row r="77" spans="1:14" ht="15" customHeight="1" x14ac:dyDescent="0.25">
      <c r="A77" s="288" t="s">
        <v>7</v>
      </c>
      <c r="B77" s="289"/>
      <c r="C77" s="93">
        <f>[1]СВОД!$I$20</f>
        <v>1317</v>
      </c>
      <c r="D77" s="93">
        <f>[1]СВОД!$H$20</f>
        <v>26000</v>
      </c>
      <c r="E77" s="93">
        <f>[2]СВОД!$I$20</f>
        <v>1317</v>
      </c>
      <c r="F77" s="93">
        <f>[2]СВОД!$H$20</f>
        <v>26000</v>
      </c>
      <c r="G77" s="93">
        <f t="shared" si="8"/>
        <v>0</v>
      </c>
      <c r="H77" s="279">
        <f t="shared" si="8"/>
        <v>0</v>
      </c>
    </row>
    <row r="78" spans="1:14" ht="48.75" customHeight="1" x14ac:dyDescent="0.25">
      <c r="A78" s="288" t="s">
        <v>8</v>
      </c>
      <c r="B78" s="289"/>
      <c r="C78" s="93">
        <f>C76-C77</f>
        <v>90030</v>
      </c>
      <c r="D78" s="93">
        <f>D76-D77</f>
        <v>853592.14</v>
      </c>
      <c r="E78" s="93">
        <f>E76-E77</f>
        <v>90030</v>
      </c>
      <c r="F78" s="93">
        <f>F76-F77</f>
        <v>853592.14</v>
      </c>
      <c r="G78" s="93">
        <f t="shared" si="8"/>
        <v>0</v>
      </c>
      <c r="H78" s="13">
        <f t="shared" si="8"/>
        <v>0</v>
      </c>
    </row>
    <row r="79" spans="1:14" ht="42.75" customHeight="1" x14ac:dyDescent="0.25">
      <c r="A79" s="290" t="s">
        <v>9</v>
      </c>
      <c r="B79" s="291"/>
      <c r="C79" s="94"/>
      <c r="D79" s="94"/>
      <c r="E79" s="94"/>
      <c r="F79" s="94"/>
      <c r="G79" s="94">
        <f t="shared" si="8"/>
        <v>0</v>
      </c>
      <c r="H79" s="15">
        <f t="shared" si="8"/>
        <v>0</v>
      </c>
    </row>
    <row r="80" spans="1:14" ht="15" customHeight="1" x14ac:dyDescent="0.25">
      <c r="A80" s="292" t="s">
        <v>10</v>
      </c>
      <c r="B80" s="293"/>
      <c r="C80" s="95">
        <f>C78+C79</f>
        <v>90030</v>
      </c>
      <c r="D80" s="95">
        <f>D78+D79</f>
        <v>853592.14</v>
      </c>
      <c r="E80" s="95">
        <f>E78+E79</f>
        <v>90030</v>
      </c>
      <c r="F80" s="95">
        <f>F78+F79</f>
        <v>853592.14</v>
      </c>
      <c r="G80" s="95">
        <f t="shared" si="8"/>
        <v>0</v>
      </c>
      <c r="H80" s="17">
        <f t="shared" si="8"/>
        <v>0</v>
      </c>
    </row>
    <row r="83" ht="13.5" customHeight="1" x14ac:dyDescent="0.25"/>
  </sheetData>
  <mergeCells count="14">
    <mergeCell ref="A78:B78"/>
    <mergeCell ref="A79:B79"/>
    <mergeCell ref="A80:B80"/>
    <mergeCell ref="C8:N11"/>
    <mergeCell ref="C12:D12"/>
    <mergeCell ref="E12:F12"/>
    <mergeCell ref="G12:H12"/>
    <mergeCell ref="I12:J12"/>
    <mergeCell ref="A8:A12"/>
    <mergeCell ref="B8:B12"/>
    <mergeCell ref="K12:L12"/>
    <mergeCell ref="M12:N12"/>
    <mergeCell ref="A76:B76"/>
    <mergeCell ref="A77:B77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  <pageSetUpPr fitToPage="1"/>
  </sheetPr>
  <dimension ref="A1:BY84"/>
  <sheetViews>
    <sheetView view="pageBreakPreview" topLeftCell="A44" zoomScale="80" zoomScaleNormal="70" zoomScaleSheetLayoutView="80" workbookViewId="0">
      <pane xSplit="2" topLeftCell="AN1" activePane="topRight" state="frozen"/>
      <selection pane="topRight" activeCell="BC83" sqref="BC83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0" style="1" customWidth="1"/>
    <col min="4" max="4" width="20" style="1" customWidth="1"/>
    <col min="5" max="5" width="10" style="1" customWidth="1"/>
    <col min="6" max="7" width="16" style="1" customWidth="1"/>
    <col min="8" max="8" width="10" style="1" customWidth="1"/>
    <col min="9" max="9" width="12.85546875" style="1" customWidth="1"/>
    <col min="10" max="10" width="10" style="1" customWidth="1"/>
    <col min="11" max="11" width="16.140625" style="1" customWidth="1"/>
    <col min="12" max="15" width="10" style="1" customWidth="1"/>
    <col min="16" max="16" width="9.28515625" style="1" customWidth="1"/>
    <col min="17" max="19" width="15.42578125" style="1" customWidth="1"/>
    <col min="20" max="20" width="9.28515625" style="1" customWidth="1"/>
    <col min="21" max="23" width="18.140625" style="1" customWidth="1"/>
    <col min="24" max="24" width="10.85546875" style="1" customWidth="1"/>
    <col min="25" max="27" width="14" style="1" customWidth="1"/>
    <col min="28" max="28" width="15" style="1" customWidth="1"/>
    <col min="29" max="29" width="17" style="1" customWidth="1"/>
    <col min="30" max="30" width="12.85546875" style="1" customWidth="1"/>
    <col min="31" max="31" width="16.5703125" style="1" customWidth="1"/>
    <col min="32" max="32" width="13" style="1" customWidth="1"/>
    <col min="33" max="33" width="12.5703125" style="1" customWidth="1"/>
    <col min="34" max="34" width="9.28515625" style="1" customWidth="1"/>
    <col min="35" max="36" width="13.28515625" style="1" customWidth="1"/>
    <col min="37" max="37" width="16.7109375" style="1" customWidth="1"/>
    <col min="38" max="38" width="9.28515625" style="1" customWidth="1"/>
    <col min="39" max="39" width="15.7109375" style="1" customWidth="1"/>
    <col min="40" max="40" width="9.140625" style="1" customWidth="1"/>
    <col min="41" max="41" width="17.28515625" style="1" customWidth="1"/>
    <col min="42" max="42" width="9.140625" style="1" customWidth="1"/>
    <col min="43" max="43" width="17" style="1" customWidth="1"/>
    <col min="44" max="44" width="9.140625" style="1" customWidth="1"/>
    <col min="45" max="45" width="14.5703125" style="1" customWidth="1"/>
    <col min="46" max="46" width="9.140625" style="1" customWidth="1"/>
    <col min="47" max="47" width="15.5703125" style="1" customWidth="1"/>
    <col min="48" max="48" width="11.5703125" style="1" customWidth="1"/>
    <col min="49" max="49" width="14.85546875" style="1" customWidth="1"/>
    <col min="50" max="50" width="9.140625" style="1" customWidth="1"/>
    <col min="51" max="51" width="15.28515625" style="1" customWidth="1"/>
    <col min="52" max="52" width="9.140625" style="1" customWidth="1"/>
    <col min="53" max="53" width="19.28515625" style="1" customWidth="1"/>
    <col min="54" max="54" width="9.140625" style="1" customWidth="1"/>
    <col min="55" max="55" width="17.5703125" style="1" customWidth="1"/>
    <col min="56" max="56" width="12.42578125" style="1" customWidth="1"/>
    <col min="57" max="57" width="16.5703125" style="1" customWidth="1"/>
    <col min="58" max="58" width="9.140625" style="1" customWidth="1"/>
    <col min="59" max="61" width="14.85546875" style="1" customWidth="1"/>
    <col min="62" max="62" width="9.140625" style="1" customWidth="1"/>
    <col min="63" max="63" width="14.42578125" style="1" customWidth="1"/>
    <col min="64" max="64" width="9.140625" style="1" customWidth="1"/>
    <col min="65" max="65" width="14.85546875" style="1" customWidth="1"/>
    <col min="66" max="66" width="9.140625" style="1" customWidth="1"/>
    <col min="67" max="67" width="18.5703125" style="1" customWidth="1"/>
    <col min="68" max="68" width="9.140625" style="1" customWidth="1"/>
    <col min="69" max="69" width="18.140625" style="1" customWidth="1"/>
    <col min="70" max="70" width="11" style="1" customWidth="1"/>
    <col min="71" max="71" width="16.42578125" style="1" customWidth="1"/>
    <col min="72" max="72" width="13.140625" style="1" customWidth="1"/>
    <col min="73" max="73" width="12.140625" style="1" customWidth="1"/>
    <col min="74" max="74" width="9.140625" style="1" customWidth="1"/>
    <col min="75" max="75" width="11.5703125" style="1" customWidth="1"/>
    <col min="76" max="76" width="11.28515625" style="1" customWidth="1"/>
    <col min="77" max="77" width="14.42578125" style="1" customWidth="1"/>
    <col min="78" max="16384" width="9.140625" style="1"/>
  </cols>
  <sheetData>
    <row r="1" spans="1:77" x14ac:dyDescent="0.25">
      <c r="O1" s="130" t="s">
        <v>26</v>
      </c>
      <c r="AM1" s="130" t="s">
        <v>26</v>
      </c>
      <c r="AY1" s="130" t="s">
        <v>26</v>
      </c>
      <c r="BM1" s="130"/>
      <c r="BY1" s="130" t="s">
        <v>26</v>
      </c>
    </row>
    <row r="2" spans="1:77" ht="27.75" customHeight="1" x14ac:dyDescent="0.25">
      <c r="O2" s="130" t="s">
        <v>27</v>
      </c>
      <c r="AM2" s="130" t="s">
        <v>27</v>
      </c>
      <c r="AY2" s="130" t="s">
        <v>27</v>
      </c>
      <c r="BM2" s="130"/>
      <c r="BY2" s="130" t="s">
        <v>27</v>
      </c>
    </row>
    <row r="3" spans="1:77" ht="13.5" customHeight="1" x14ac:dyDescent="0.25">
      <c r="O3" s="130" t="s">
        <v>28</v>
      </c>
      <c r="AM3" s="130" t="s">
        <v>28</v>
      </c>
      <c r="AY3" s="130" t="s">
        <v>28</v>
      </c>
      <c r="BM3" s="130"/>
      <c r="BY3" s="130" t="s">
        <v>28</v>
      </c>
    </row>
    <row r="4" spans="1:77" x14ac:dyDescent="0.25">
      <c r="O4" s="130" t="str">
        <f>'Скорая медицинская помощь'!$N$4</f>
        <v>от  18.02.2022 года № 2 /2022</v>
      </c>
      <c r="AM4" s="130" t="str">
        <f>'Скорая медицинская помощь'!$N$4</f>
        <v>от  18.02.2022 года № 2 /2022</v>
      </c>
      <c r="AY4" s="130" t="str">
        <f>'Скорая медицинская помощь'!$N$4</f>
        <v>от  18.02.2022 года № 2 /2022</v>
      </c>
      <c r="BM4" s="130"/>
      <c r="BY4" s="130" t="str">
        <f>'Скорая медицинская помощь'!$N$4</f>
        <v>от  18.02.2022 года № 2 /2022</v>
      </c>
    </row>
    <row r="6" spans="1:77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</row>
    <row r="7" spans="1:77" ht="12" customHeight="1" x14ac:dyDescent="0.25"/>
    <row r="8" spans="1:77" s="2" customFormat="1" ht="12.75" customHeight="1" x14ac:dyDescent="0.25">
      <c r="A8" s="308" t="s">
        <v>0</v>
      </c>
      <c r="B8" s="311" t="s">
        <v>1</v>
      </c>
      <c r="C8" s="342" t="s">
        <v>2</v>
      </c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2" t="s">
        <v>2</v>
      </c>
      <c r="Q8" s="343"/>
      <c r="R8" s="343"/>
      <c r="S8" s="343"/>
      <c r="T8" s="343"/>
      <c r="U8" s="343"/>
      <c r="V8" s="343"/>
      <c r="W8" s="343"/>
      <c r="X8" s="343"/>
      <c r="Y8" s="343"/>
      <c r="Z8" s="343"/>
      <c r="AA8" s="343"/>
      <c r="AB8" s="343"/>
      <c r="AC8" s="343"/>
      <c r="AD8" s="343"/>
      <c r="AE8" s="343"/>
      <c r="AF8" s="343"/>
      <c r="AG8" s="343"/>
      <c r="AH8" s="343"/>
      <c r="AI8" s="343"/>
      <c r="AJ8" s="343"/>
      <c r="AK8" s="343"/>
      <c r="AL8" s="343"/>
      <c r="AM8" s="348"/>
      <c r="AN8" s="342" t="s">
        <v>2</v>
      </c>
      <c r="AO8" s="343"/>
      <c r="AP8" s="343"/>
      <c r="AQ8" s="343"/>
      <c r="AR8" s="343"/>
      <c r="AS8" s="343"/>
      <c r="AT8" s="343"/>
      <c r="AU8" s="343"/>
      <c r="AV8" s="343"/>
      <c r="AW8" s="343"/>
      <c r="AX8" s="343"/>
      <c r="AY8" s="348"/>
      <c r="AZ8" s="342" t="s">
        <v>2</v>
      </c>
      <c r="BA8" s="343"/>
      <c r="BB8" s="343"/>
      <c r="BC8" s="343"/>
      <c r="BD8" s="343"/>
      <c r="BE8" s="343"/>
      <c r="BF8" s="343"/>
      <c r="BG8" s="343"/>
      <c r="BH8" s="343"/>
      <c r="BI8" s="343"/>
      <c r="BJ8" s="343"/>
      <c r="BK8" s="343"/>
      <c r="BL8" s="343"/>
      <c r="BM8" s="348"/>
      <c r="BN8" s="342" t="s">
        <v>2</v>
      </c>
      <c r="BO8" s="343"/>
      <c r="BP8" s="343"/>
      <c r="BQ8" s="343"/>
      <c r="BR8" s="343"/>
      <c r="BS8" s="343"/>
      <c r="BT8" s="343"/>
      <c r="BU8" s="343"/>
      <c r="BV8" s="343"/>
      <c r="BW8" s="343"/>
      <c r="BX8" s="343"/>
      <c r="BY8" s="348"/>
    </row>
    <row r="9" spans="1:77" s="2" customFormat="1" ht="13.5" customHeight="1" x14ac:dyDescent="0.25">
      <c r="A9" s="309"/>
      <c r="B9" s="312"/>
      <c r="C9" s="344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4"/>
      <c r="Q9" s="345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5"/>
      <c r="AE9" s="345"/>
      <c r="AF9" s="345"/>
      <c r="AG9" s="345"/>
      <c r="AH9" s="345"/>
      <c r="AI9" s="345"/>
      <c r="AJ9" s="345"/>
      <c r="AK9" s="345"/>
      <c r="AL9" s="345"/>
      <c r="AM9" s="349"/>
      <c r="AN9" s="344"/>
      <c r="AO9" s="345"/>
      <c r="AP9" s="345"/>
      <c r="AQ9" s="345"/>
      <c r="AR9" s="345"/>
      <c r="AS9" s="345"/>
      <c r="AT9" s="345"/>
      <c r="AU9" s="345"/>
      <c r="AV9" s="345"/>
      <c r="AW9" s="345"/>
      <c r="AX9" s="345"/>
      <c r="AY9" s="349"/>
      <c r="AZ9" s="344"/>
      <c r="BA9" s="345"/>
      <c r="BB9" s="345"/>
      <c r="BC9" s="345"/>
      <c r="BD9" s="345"/>
      <c r="BE9" s="345"/>
      <c r="BF9" s="345"/>
      <c r="BG9" s="345"/>
      <c r="BH9" s="345"/>
      <c r="BI9" s="345"/>
      <c r="BJ9" s="345"/>
      <c r="BK9" s="345"/>
      <c r="BL9" s="345"/>
      <c r="BM9" s="349"/>
      <c r="BN9" s="344"/>
      <c r="BO9" s="345"/>
      <c r="BP9" s="345"/>
      <c r="BQ9" s="345"/>
      <c r="BR9" s="345"/>
      <c r="BS9" s="345"/>
      <c r="BT9" s="345"/>
      <c r="BU9" s="345"/>
      <c r="BV9" s="345"/>
      <c r="BW9" s="345"/>
      <c r="BX9" s="345"/>
      <c r="BY9" s="349"/>
    </row>
    <row r="10" spans="1:77" s="2" customFormat="1" ht="12" customHeight="1" x14ac:dyDescent="0.25">
      <c r="A10" s="309"/>
      <c r="B10" s="312"/>
      <c r="C10" s="346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50"/>
      <c r="Q10" s="351"/>
      <c r="R10" s="351"/>
      <c r="S10" s="351"/>
      <c r="T10" s="351"/>
      <c r="U10" s="351"/>
      <c r="V10" s="351"/>
      <c r="W10" s="351"/>
      <c r="X10" s="351"/>
      <c r="Y10" s="351"/>
      <c r="Z10" s="351"/>
      <c r="AA10" s="351"/>
      <c r="AB10" s="351"/>
      <c r="AC10" s="351"/>
      <c r="AD10" s="351"/>
      <c r="AE10" s="351"/>
      <c r="AF10" s="351"/>
      <c r="AG10" s="351"/>
      <c r="AH10" s="351"/>
      <c r="AI10" s="351"/>
      <c r="AJ10" s="351"/>
      <c r="AK10" s="351"/>
      <c r="AL10" s="351"/>
      <c r="AM10" s="352"/>
      <c r="AN10" s="350"/>
      <c r="AO10" s="351"/>
      <c r="AP10" s="351"/>
      <c r="AQ10" s="351"/>
      <c r="AR10" s="351"/>
      <c r="AS10" s="351"/>
      <c r="AT10" s="351"/>
      <c r="AU10" s="351"/>
      <c r="AV10" s="351"/>
      <c r="AW10" s="351"/>
      <c r="AX10" s="351"/>
      <c r="AY10" s="352"/>
      <c r="AZ10" s="350"/>
      <c r="BA10" s="351"/>
      <c r="BB10" s="351"/>
      <c r="BC10" s="351"/>
      <c r="BD10" s="351"/>
      <c r="BE10" s="351"/>
      <c r="BF10" s="351"/>
      <c r="BG10" s="351"/>
      <c r="BH10" s="351"/>
      <c r="BI10" s="351"/>
      <c r="BJ10" s="351"/>
      <c r="BK10" s="351"/>
      <c r="BL10" s="351"/>
      <c r="BM10" s="352"/>
      <c r="BN10" s="350"/>
      <c r="BO10" s="351"/>
      <c r="BP10" s="351"/>
      <c r="BQ10" s="351"/>
      <c r="BR10" s="351"/>
      <c r="BS10" s="351"/>
      <c r="BT10" s="351"/>
      <c r="BU10" s="351"/>
      <c r="BV10" s="351"/>
      <c r="BW10" s="351"/>
      <c r="BX10" s="351"/>
      <c r="BY10" s="352"/>
    </row>
    <row r="11" spans="1:77" s="2" customFormat="1" ht="18.75" customHeight="1" x14ac:dyDescent="0.25">
      <c r="A11" s="309"/>
      <c r="B11" s="312"/>
      <c r="C11" s="335" t="s">
        <v>18</v>
      </c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7"/>
      <c r="P11" s="338" t="s">
        <v>19</v>
      </c>
      <c r="Q11" s="339"/>
      <c r="R11" s="339"/>
      <c r="S11" s="339"/>
      <c r="T11" s="339"/>
      <c r="U11" s="339"/>
      <c r="V11" s="339"/>
      <c r="W11" s="339"/>
      <c r="X11" s="339"/>
      <c r="Y11" s="339"/>
      <c r="Z11" s="339"/>
      <c r="AA11" s="339"/>
      <c r="AB11" s="339"/>
      <c r="AC11" s="339"/>
      <c r="AD11" s="339"/>
      <c r="AE11" s="339"/>
      <c r="AF11" s="339"/>
      <c r="AG11" s="339"/>
      <c r="AH11" s="339"/>
      <c r="AI11" s="339"/>
      <c r="AJ11" s="339"/>
      <c r="AK11" s="339"/>
      <c r="AL11" s="339"/>
      <c r="AM11" s="340"/>
      <c r="AN11" s="353" t="s">
        <v>20</v>
      </c>
      <c r="AO11" s="354"/>
      <c r="AP11" s="354"/>
      <c r="AQ11" s="354"/>
      <c r="AR11" s="354"/>
      <c r="AS11" s="354"/>
      <c r="AT11" s="354"/>
      <c r="AU11" s="354"/>
      <c r="AV11" s="354"/>
      <c r="AW11" s="354"/>
      <c r="AX11" s="354"/>
      <c r="AY11" s="355"/>
      <c r="AZ11" s="353" t="s">
        <v>21</v>
      </c>
      <c r="BA11" s="354"/>
      <c r="BB11" s="354"/>
      <c r="BC11" s="354"/>
      <c r="BD11" s="354"/>
      <c r="BE11" s="354"/>
      <c r="BF11" s="354"/>
      <c r="BG11" s="354"/>
      <c r="BH11" s="354"/>
      <c r="BI11" s="354"/>
      <c r="BJ11" s="354"/>
      <c r="BK11" s="354"/>
      <c r="BL11" s="354"/>
      <c r="BM11" s="355"/>
      <c r="BN11" s="353" t="s">
        <v>22</v>
      </c>
      <c r="BO11" s="354"/>
      <c r="BP11" s="354"/>
      <c r="BQ11" s="354"/>
      <c r="BR11" s="354"/>
      <c r="BS11" s="354"/>
      <c r="BT11" s="354"/>
      <c r="BU11" s="354"/>
      <c r="BV11" s="354"/>
      <c r="BW11" s="354"/>
      <c r="BX11" s="354"/>
      <c r="BY11" s="355"/>
    </row>
    <row r="12" spans="1:77" s="3" customFormat="1" ht="162" customHeight="1" x14ac:dyDescent="0.25">
      <c r="A12" s="309"/>
      <c r="B12" s="312"/>
      <c r="C12" s="341" t="str">
        <f>'Скорая медицинская помощь'!$C$12</f>
        <v>Утвержденное плановое задание в соответствии с заседанием Комиссии 1/2022</v>
      </c>
      <c r="D12" s="318"/>
      <c r="E12" s="318" t="str">
        <f>'Скорая медицинская помощь'!$E$12</f>
        <v>Проект планового задания для заседания Комиссии 2/2022</v>
      </c>
      <c r="F12" s="318"/>
      <c r="G12" s="248" t="s">
        <v>43</v>
      </c>
      <c r="H12" s="319" t="str">
        <f>'Скорая медицинская помощь'!$G$12</f>
        <v>Внесенные в проект планового задания изменения в соответствии с заседанием Комиссии 2/2022</v>
      </c>
      <c r="I12" s="320"/>
      <c r="J12" s="318" t="s">
        <v>11</v>
      </c>
      <c r="K12" s="318"/>
      <c r="L12" s="318" t="s">
        <v>44</v>
      </c>
      <c r="M12" s="318"/>
      <c r="N12" s="318" t="s">
        <v>13</v>
      </c>
      <c r="O12" s="323"/>
      <c r="P12" s="326" t="str">
        <f>'Скорая медицинская помощь'!$C$12</f>
        <v>Утвержденное плановое задание в соответствии с заседанием Комиссии 1/2022</v>
      </c>
      <c r="Q12" s="327"/>
      <c r="R12" s="325" t="s">
        <v>41</v>
      </c>
      <c r="S12" s="333"/>
      <c r="T12" s="326" t="str">
        <f>'Скорая медицинская помощь'!$E$12</f>
        <v>Проект планового задания для заседания Комиссии 2/2022</v>
      </c>
      <c r="U12" s="327"/>
      <c r="V12" s="325" t="s">
        <v>41</v>
      </c>
      <c r="W12" s="333"/>
      <c r="X12" s="321" t="str">
        <f>'Скорая медицинская помощь'!$G$12</f>
        <v>Внесенные в проект планового задания изменения в соответствии с заседанием Комиссии 2/2022</v>
      </c>
      <c r="Y12" s="322"/>
      <c r="Z12" s="321" t="s">
        <v>41</v>
      </c>
      <c r="AA12" s="322"/>
      <c r="AB12" s="324" t="s">
        <v>11</v>
      </c>
      <c r="AC12" s="325"/>
      <c r="AD12" s="326" t="s">
        <v>42</v>
      </c>
      <c r="AE12" s="327"/>
      <c r="AF12" s="325" t="s">
        <v>41</v>
      </c>
      <c r="AG12" s="333"/>
      <c r="AH12" s="326" t="s">
        <v>12</v>
      </c>
      <c r="AI12" s="327"/>
      <c r="AJ12" s="325" t="s">
        <v>41</v>
      </c>
      <c r="AK12" s="333"/>
      <c r="AL12" s="326" t="s">
        <v>13</v>
      </c>
      <c r="AM12" s="330"/>
      <c r="AN12" s="331" t="str">
        <f>'Скорая медицинская помощь'!$C$12</f>
        <v>Утвержденное плановое задание в соответствии с заседанием Комиссии 1/2022</v>
      </c>
      <c r="AO12" s="332"/>
      <c r="AP12" s="332" t="str">
        <f>'Скорая медицинская помощь'!$E$12</f>
        <v>Проект планового задания для заседания Комиссии 2/2022</v>
      </c>
      <c r="AQ12" s="332"/>
      <c r="AR12" s="356" t="str">
        <f>'Скорая медицинская помощь'!$G$12</f>
        <v>Внесенные в проект планового задания изменения в соответствии с заседанием Комиссии 2/2022</v>
      </c>
      <c r="AS12" s="357"/>
      <c r="AT12" s="332" t="s">
        <v>11</v>
      </c>
      <c r="AU12" s="332"/>
      <c r="AV12" s="332" t="s">
        <v>44</v>
      </c>
      <c r="AW12" s="332"/>
      <c r="AX12" s="332" t="s">
        <v>13</v>
      </c>
      <c r="AY12" s="334"/>
      <c r="AZ12" s="359" t="str">
        <f>'Скорая медицинская помощь'!$C$12</f>
        <v>Утвержденное плановое задание в соответствии с заседанием Комиссии 1/2022</v>
      </c>
      <c r="BA12" s="317"/>
      <c r="BB12" s="317" t="str">
        <f>'Скорая медицинская помощь'!$E$12</f>
        <v>Проект планового задания для заседания Комиссии 2/2022</v>
      </c>
      <c r="BC12" s="317"/>
      <c r="BD12" s="328" t="str">
        <f>'Скорая медицинская помощь'!$G$12</f>
        <v>Внесенные в проект планового задания изменения в соответствии с заседанием Комиссии 2/2022</v>
      </c>
      <c r="BE12" s="329"/>
      <c r="BF12" s="317" t="s">
        <v>11</v>
      </c>
      <c r="BG12" s="317"/>
      <c r="BH12" s="317" t="s">
        <v>50</v>
      </c>
      <c r="BI12" s="317"/>
      <c r="BJ12" s="317" t="s">
        <v>44</v>
      </c>
      <c r="BK12" s="317"/>
      <c r="BL12" s="317" t="s">
        <v>13</v>
      </c>
      <c r="BM12" s="358"/>
      <c r="BN12" s="359" t="str">
        <f>'Скорая медицинская помощь'!$C$12</f>
        <v>Утвержденное плановое задание в соответствии с заседанием Комиссии 1/2022</v>
      </c>
      <c r="BO12" s="317"/>
      <c r="BP12" s="317" t="str">
        <f>'Скорая медицинская помощь'!$E$12</f>
        <v>Проект планового задания для заседания Комиссии 2/2022</v>
      </c>
      <c r="BQ12" s="317"/>
      <c r="BR12" s="328" t="str">
        <f>'Скорая медицинская помощь'!$G$12</f>
        <v>Внесенные в проект планового задания изменения в соответствии с заседанием Комиссии 2/2022</v>
      </c>
      <c r="BS12" s="329"/>
      <c r="BT12" s="317" t="s">
        <v>11</v>
      </c>
      <c r="BU12" s="317"/>
      <c r="BV12" s="317" t="s">
        <v>12</v>
      </c>
      <c r="BW12" s="317"/>
      <c r="BX12" s="317" t="s">
        <v>13</v>
      </c>
      <c r="BY12" s="358"/>
    </row>
    <row r="13" spans="1:77" s="3" customFormat="1" ht="38.25" customHeight="1" x14ac:dyDescent="0.25">
      <c r="A13" s="101"/>
      <c r="B13" s="102"/>
      <c r="C13" s="103" t="s">
        <v>15</v>
      </c>
      <c r="D13" s="104" t="s">
        <v>16</v>
      </c>
      <c r="E13" s="104" t="s">
        <v>15</v>
      </c>
      <c r="F13" s="104" t="s">
        <v>16</v>
      </c>
      <c r="G13" s="104" t="s">
        <v>16</v>
      </c>
      <c r="H13" s="105" t="s">
        <v>15</v>
      </c>
      <c r="I13" s="105" t="s">
        <v>16</v>
      </c>
      <c r="J13" s="104" t="s">
        <v>15</v>
      </c>
      <c r="K13" s="104" t="s">
        <v>16</v>
      </c>
      <c r="L13" s="104" t="s">
        <v>15</v>
      </c>
      <c r="M13" s="104" t="s">
        <v>16</v>
      </c>
      <c r="N13" s="104" t="s">
        <v>15</v>
      </c>
      <c r="O13" s="218" t="s">
        <v>16</v>
      </c>
      <c r="P13" s="103" t="s">
        <v>15</v>
      </c>
      <c r="Q13" s="104" t="s">
        <v>16</v>
      </c>
      <c r="R13" s="104" t="s">
        <v>15</v>
      </c>
      <c r="S13" s="106" t="s">
        <v>16</v>
      </c>
      <c r="T13" s="103" t="s">
        <v>15</v>
      </c>
      <c r="U13" s="104" t="s">
        <v>16</v>
      </c>
      <c r="V13" s="104" t="s">
        <v>15</v>
      </c>
      <c r="W13" s="106" t="s">
        <v>16</v>
      </c>
      <c r="X13" s="238" t="s">
        <v>15</v>
      </c>
      <c r="Y13" s="239" t="s">
        <v>16</v>
      </c>
      <c r="Z13" s="238" t="s">
        <v>15</v>
      </c>
      <c r="AA13" s="239" t="s">
        <v>16</v>
      </c>
      <c r="AB13" s="107" t="s">
        <v>15</v>
      </c>
      <c r="AC13" s="218" t="s">
        <v>16</v>
      </c>
      <c r="AD13" s="246" t="s">
        <v>15</v>
      </c>
      <c r="AE13" s="104" t="s">
        <v>16</v>
      </c>
      <c r="AF13" s="104" t="s">
        <v>15</v>
      </c>
      <c r="AG13" s="247" t="s">
        <v>16</v>
      </c>
      <c r="AH13" s="103" t="s">
        <v>15</v>
      </c>
      <c r="AI13" s="104" t="s">
        <v>16</v>
      </c>
      <c r="AJ13" s="104" t="s">
        <v>15</v>
      </c>
      <c r="AK13" s="106" t="s">
        <v>16</v>
      </c>
      <c r="AL13" s="103" t="s">
        <v>15</v>
      </c>
      <c r="AM13" s="106" t="s">
        <v>16</v>
      </c>
      <c r="AN13" s="103" t="s">
        <v>15</v>
      </c>
      <c r="AO13" s="104" t="s">
        <v>16</v>
      </c>
      <c r="AP13" s="104" t="s">
        <v>15</v>
      </c>
      <c r="AQ13" s="104" t="s">
        <v>16</v>
      </c>
      <c r="AR13" s="105" t="s">
        <v>15</v>
      </c>
      <c r="AS13" s="105" t="s">
        <v>16</v>
      </c>
      <c r="AT13" s="104" t="s">
        <v>15</v>
      </c>
      <c r="AU13" s="104" t="s">
        <v>16</v>
      </c>
      <c r="AV13" s="104" t="s">
        <v>15</v>
      </c>
      <c r="AW13" s="104" t="s">
        <v>16</v>
      </c>
      <c r="AX13" s="104" t="s">
        <v>15</v>
      </c>
      <c r="AY13" s="106" t="s">
        <v>16</v>
      </c>
      <c r="AZ13" s="107" t="s">
        <v>15</v>
      </c>
      <c r="BA13" s="104" t="s">
        <v>16</v>
      </c>
      <c r="BB13" s="104" t="s">
        <v>15</v>
      </c>
      <c r="BC13" s="104" t="s">
        <v>16</v>
      </c>
      <c r="BD13" s="105" t="s">
        <v>15</v>
      </c>
      <c r="BE13" s="105" t="s">
        <v>16</v>
      </c>
      <c r="BF13" s="104" t="s">
        <v>15</v>
      </c>
      <c r="BG13" s="104" t="s">
        <v>16</v>
      </c>
      <c r="BH13" s="104" t="s">
        <v>15</v>
      </c>
      <c r="BI13" s="104" t="s">
        <v>16</v>
      </c>
      <c r="BJ13" s="104" t="s">
        <v>15</v>
      </c>
      <c r="BK13" s="104" t="s">
        <v>16</v>
      </c>
      <c r="BL13" s="104" t="s">
        <v>15</v>
      </c>
      <c r="BM13" s="104" t="s">
        <v>16</v>
      </c>
      <c r="BN13" s="104" t="s">
        <v>15</v>
      </c>
      <c r="BO13" s="104" t="s">
        <v>16</v>
      </c>
      <c r="BP13" s="104" t="s">
        <v>15</v>
      </c>
      <c r="BQ13" s="104" t="s">
        <v>16</v>
      </c>
      <c r="BR13" s="105" t="s">
        <v>15</v>
      </c>
      <c r="BS13" s="105" t="s">
        <v>16</v>
      </c>
      <c r="BT13" s="104" t="s">
        <v>15</v>
      </c>
      <c r="BU13" s="104" t="s">
        <v>16</v>
      </c>
      <c r="BV13" s="104" t="s">
        <v>15</v>
      </c>
      <c r="BW13" s="104" t="s">
        <v>16</v>
      </c>
      <c r="BX13" s="104" t="s">
        <v>15</v>
      </c>
      <c r="BY13" s="106" t="s">
        <v>16</v>
      </c>
    </row>
    <row r="14" spans="1:77" x14ac:dyDescent="0.25">
      <c r="A14" s="97">
        <v>1</v>
      </c>
      <c r="B14" s="26" t="str">
        <f>'[1]План 2022'!$B9</f>
        <v>ККБ Лукашевского</v>
      </c>
      <c r="C14" s="98">
        <f>'[1]План 2022'!$E9</f>
        <v>0</v>
      </c>
      <c r="D14" s="115">
        <f>'[1]План 2022'!$F9</f>
        <v>0</v>
      </c>
      <c r="E14" s="98">
        <f>'[2]План 2022'!$E9</f>
        <v>0</v>
      </c>
      <c r="F14" s="115">
        <f>'[2]План 2022'!$F9</f>
        <v>0</v>
      </c>
      <c r="G14" s="115">
        <f>'[2]План 2022'!$G9</f>
        <v>0</v>
      </c>
      <c r="H14" s="99">
        <f t="shared" ref="H14:H45" si="0">E14-C14</f>
        <v>0</v>
      </c>
      <c r="I14" s="108">
        <f t="shared" ref="I14:I45" si="1">F14-D14</f>
        <v>0</v>
      </c>
      <c r="J14" s="100"/>
      <c r="K14" s="111"/>
      <c r="L14" s="100"/>
      <c r="M14" s="111"/>
      <c r="N14" s="100"/>
      <c r="O14" s="219"/>
      <c r="P14" s="233">
        <f>'[1]План 2022'!$J9</f>
        <v>10000</v>
      </c>
      <c r="Q14" s="115">
        <f>'[1]План 2022'!$K9</f>
        <v>11750</v>
      </c>
      <c r="R14" s="115">
        <f>'[1]План 2022'!$M9</f>
        <v>0</v>
      </c>
      <c r="S14" s="234"/>
      <c r="T14" s="233">
        <f>'[2]План 2022'!$J9</f>
        <v>10000</v>
      </c>
      <c r="U14" s="115">
        <f>'[2]План 2022'!$K9</f>
        <v>11750</v>
      </c>
      <c r="V14" s="115">
        <f>'[2]План 2022'!$M9</f>
        <v>0</v>
      </c>
      <c r="W14" s="234"/>
      <c r="X14" s="260">
        <f t="shared" ref="X14:X37" si="2">T14-P14</f>
        <v>0</v>
      </c>
      <c r="Y14" s="261">
        <f t="shared" ref="Y14:Y37" si="3">U14-Q14</f>
        <v>0</v>
      </c>
      <c r="Z14" s="260">
        <f t="shared" ref="Z14:Z37" si="4">V14-R14</f>
        <v>0</v>
      </c>
      <c r="AA14" s="261">
        <f t="shared" ref="AA14:AA37" si="5">W14-S14</f>
        <v>0</v>
      </c>
      <c r="AB14" s="223"/>
      <c r="AC14" s="219"/>
      <c r="AD14" s="227">
        <f>X14</f>
        <v>0</v>
      </c>
      <c r="AE14" s="111">
        <f>Y14</f>
        <v>0</v>
      </c>
      <c r="AF14" s="111">
        <f>Z14</f>
        <v>0</v>
      </c>
      <c r="AG14" s="117">
        <f>AA14</f>
        <v>0</v>
      </c>
      <c r="AH14" s="227"/>
      <c r="AI14" s="111"/>
      <c r="AJ14" s="111"/>
      <c r="AK14" s="117"/>
      <c r="AL14" s="227"/>
      <c r="AM14" s="117"/>
      <c r="AN14" s="231">
        <f>'[1]План 2022'!$O9</f>
        <v>7900</v>
      </c>
      <c r="AO14" s="115">
        <f>'[1]План 2022'!$P9</f>
        <v>23097.89</v>
      </c>
      <c r="AP14" s="98">
        <f>'[2]План 2022'!$O9</f>
        <v>7900</v>
      </c>
      <c r="AQ14" s="115">
        <f>'[2]План 2022'!$P9</f>
        <v>23097.89</v>
      </c>
      <c r="AR14" s="99">
        <f t="shared" ref="AR14:AR45" si="6">AP14-AN14</f>
        <v>0</v>
      </c>
      <c r="AS14" s="50">
        <f t="shared" ref="AS14:AS45" si="7">AQ14-AO14</f>
        <v>0</v>
      </c>
      <c r="AT14" s="100"/>
      <c r="AU14" s="111"/>
      <c r="AV14" s="100"/>
      <c r="AW14" s="111">
        <f>AU14</f>
        <v>0</v>
      </c>
      <c r="AX14" s="100"/>
      <c r="AY14" s="117"/>
      <c r="AZ14" s="98">
        <f>'[1]План 2022'!$Q9</f>
        <v>3611</v>
      </c>
      <c r="BA14" s="115">
        <f>'[4]План 2022'!$R9+'[4]План 2022'!$V9</f>
        <v>38320.800000000003</v>
      </c>
      <c r="BB14" s="98">
        <f>'[2]План 2022'!$Q9</f>
        <v>3611</v>
      </c>
      <c r="BC14" s="115">
        <f>'[2]План 2022'!$R9+'[2]План 2022'!$V9</f>
        <v>38320.800000000003</v>
      </c>
      <c r="BD14" s="99">
        <f t="shared" ref="BD14:BD45" si="8">BB14-AZ14</f>
        <v>0</v>
      </c>
      <c r="BE14" s="108">
        <f t="shared" ref="BE14:BE45" si="9">BC14-BA14</f>
        <v>0</v>
      </c>
      <c r="BF14" s="100"/>
      <c r="BG14" s="111"/>
      <c r="BH14" s="111"/>
      <c r="BI14" s="111"/>
      <c r="BJ14" s="100"/>
      <c r="BK14" s="111"/>
      <c r="BL14" s="100"/>
      <c r="BM14" s="117"/>
      <c r="BN14" s="98">
        <f>'[1]План 2022'!$U9</f>
        <v>5580</v>
      </c>
      <c r="BO14" s="115">
        <f>'[1]План 2022'!$V9</f>
        <v>20336.129900000004</v>
      </c>
      <c r="BP14" s="98">
        <f>'[2]План 2022'!$U9</f>
        <v>5580</v>
      </c>
      <c r="BQ14" s="115">
        <f>'[2]План 2022'!$V9</f>
        <v>20336.129900000004</v>
      </c>
      <c r="BR14" s="99">
        <f t="shared" ref="BR14:BR45" si="10">BP14-BN14</f>
        <v>0</v>
      </c>
      <c r="BS14" s="108">
        <f t="shared" ref="BS14:BS45" si="11">BQ14-BO14</f>
        <v>0</v>
      </c>
      <c r="BT14" s="100"/>
      <c r="BU14" s="121"/>
      <c r="BV14" s="100"/>
      <c r="BW14" s="121"/>
      <c r="BX14" s="100"/>
      <c r="BY14" s="126"/>
    </row>
    <row r="15" spans="1:77" x14ac:dyDescent="0.25">
      <c r="A15" s="27">
        <v>2</v>
      </c>
      <c r="B15" s="26" t="str">
        <f>'[1]План 2022'!$B10</f>
        <v>ККДБ</v>
      </c>
      <c r="C15" s="98">
        <f>'[1]План 2022'!$E10</f>
        <v>0</v>
      </c>
      <c r="D15" s="115">
        <f>'[1]План 2022'!$F10</f>
        <v>0</v>
      </c>
      <c r="E15" s="98">
        <f>'[2]План 2022'!$E10</f>
        <v>0</v>
      </c>
      <c r="F15" s="115">
        <f>'[2]План 2022'!$F10</f>
        <v>0</v>
      </c>
      <c r="G15" s="115">
        <f>'[2]План 2022'!$G10</f>
        <v>0</v>
      </c>
      <c r="H15" s="6">
        <f t="shared" si="0"/>
        <v>0</v>
      </c>
      <c r="I15" s="50">
        <f t="shared" si="1"/>
        <v>0</v>
      </c>
      <c r="J15" s="7"/>
      <c r="K15" s="112"/>
      <c r="L15" s="7"/>
      <c r="M15" s="112"/>
      <c r="N15" s="7"/>
      <c r="O15" s="220"/>
      <c r="P15" s="233">
        <f>'[1]План 2022'!$J10</f>
        <v>6900</v>
      </c>
      <c r="Q15" s="115">
        <f>'[1]План 2022'!$K10</f>
        <v>8527.5399999999991</v>
      </c>
      <c r="R15" s="115">
        <f>'[1]План 2022'!$M10</f>
        <v>0</v>
      </c>
      <c r="S15" s="235"/>
      <c r="T15" s="233">
        <f>'[2]План 2022'!$J10</f>
        <v>6900</v>
      </c>
      <c r="U15" s="115">
        <f>'[2]План 2022'!$K10</f>
        <v>8527.5399999999991</v>
      </c>
      <c r="V15" s="115">
        <f>'[2]План 2022'!$M10</f>
        <v>0</v>
      </c>
      <c r="W15" s="235"/>
      <c r="X15" s="240">
        <f t="shared" si="2"/>
        <v>0</v>
      </c>
      <c r="Y15" s="241">
        <f t="shared" si="3"/>
        <v>0</v>
      </c>
      <c r="Z15" s="240">
        <f t="shared" si="4"/>
        <v>0</v>
      </c>
      <c r="AA15" s="241">
        <f t="shared" si="5"/>
        <v>0</v>
      </c>
      <c r="AB15" s="224"/>
      <c r="AC15" s="220"/>
      <c r="AD15" s="228">
        <f t="shared" ref="AD15:AD65" si="12">X15</f>
        <v>0</v>
      </c>
      <c r="AE15" s="112">
        <f t="shared" ref="AE15:AE65" si="13">Y15</f>
        <v>0</v>
      </c>
      <c r="AF15" s="111">
        <f t="shared" ref="AF15:AF65" si="14">Z15</f>
        <v>0</v>
      </c>
      <c r="AG15" s="117">
        <f t="shared" ref="AG15:AG65" si="15">AA15</f>
        <v>0</v>
      </c>
      <c r="AH15" s="228"/>
      <c r="AI15" s="112"/>
      <c r="AJ15" s="112"/>
      <c r="AK15" s="118"/>
      <c r="AL15" s="228"/>
      <c r="AM15" s="118"/>
      <c r="AN15" s="231">
        <f>'[1]План 2022'!$O10</f>
        <v>4000</v>
      </c>
      <c r="AO15" s="115">
        <f>'[1]План 2022'!$P10</f>
        <v>11748.619999999999</v>
      </c>
      <c r="AP15" s="98">
        <f>'[2]План 2022'!$O10</f>
        <v>4000</v>
      </c>
      <c r="AQ15" s="115">
        <f>'[2]План 2022'!$P10</f>
        <v>11748.619999999999</v>
      </c>
      <c r="AR15" s="6">
        <f t="shared" si="6"/>
        <v>0</v>
      </c>
      <c r="AS15" s="50">
        <f t="shared" si="7"/>
        <v>0</v>
      </c>
      <c r="AT15" s="7"/>
      <c r="AU15" s="112"/>
      <c r="AV15" s="7"/>
      <c r="AW15" s="112"/>
      <c r="AX15" s="7"/>
      <c r="AY15" s="118"/>
      <c r="AZ15" s="98">
        <f>'[1]План 2022'!$Q10</f>
        <v>2368</v>
      </c>
      <c r="BA15" s="115">
        <f>'[4]План 2022'!$R10+'[4]План 2022'!$V10</f>
        <v>23106.1</v>
      </c>
      <c r="BB15" s="98">
        <f>'[2]План 2022'!$Q10</f>
        <v>2368</v>
      </c>
      <c r="BC15" s="115">
        <f>'[2]План 2022'!$R10+'[2]План 2022'!$V10</f>
        <v>23106.1</v>
      </c>
      <c r="BD15" s="6">
        <f t="shared" si="8"/>
        <v>0</v>
      </c>
      <c r="BE15" s="50">
        <f t="shared" si="9"/>
        <v>0</v>
      </c>
      <c r="BF15" s="7"/>
      <c r="BG15" s="112"/>
      <c r="BH15" s="112"/>
      <c r="BI15" s="112"/>
      <c r="BJ15" s="7"/>
      <c r="BK15" s="112"/>
      <c r="BL15" s="7"/>
      <c r="BM15" s="118"/>
      <c r="BN15" s="98">
        <f>'[1]План 2022'!$U10</f>
        <v>2072</v>
      </c>
      <c r="BO15" s="115">
        <f>'[1]План 2022'!$V10</f>
        <v>10619.973959999999</v>
      </c>
      <c r="BP15" s="98">
        <f>'[2]План 2022'!$U10</f>
        <v>2072</v>
      </c>
      <c r="BQ15" s="115">
        <f>'[2]План 2022'!$V10</f>
        <v>10619.973959999999</v>
      </c>
      <c r="BR15" s="6">
        <f t="shared" si="10"/>
        <v>0</v>
      </c>
      <c r="BS15" s="50">
        <f t="shared" si="11"/>
        <v>0</v>
      </c>
      <c r="BT15" s="7"/>
      <c r="BU15" s="122"/>
      <c r="BV15" s="7"/>
      <c r="BW15" s="122"/>
      <c r="BX15" s="7"/>
      <c r="BY15" s="127"/>
    </row>
    <row r="16" spans="1:77" x14ac:dyDescent="0.25">
      <c r="A16" s="25">
        <v>3</v>
      </c>
      <c r="B16" s="26" t="str">
        <f>'[1]План 2022'!$B11</f>
        <v>ККОД</v>
      </c>
      <c r="C16" s="98">
        <f>'[1]План 2022'!$E11</f>
        <v>0</v>
      </c>
      <c r="D16" s="115">
        <f>'[1]План 2022'!$F11</f>
        <v>0</v>
      </c>
      <c r="E16" s="98">
        <f>'[2]План 2022'!$E11</f>
        <v>0</v>
      </c>
      <c r="F16" s="115">
        <f>'[2]План 2022'!$F11</f>
        <v>0</v>
      </c>
      <c r="G16" s="115">
        <f>'[2]План 2022'!$G11</f>
        <v>0</v>
      </c>
      <c r="H16" s="6">
        <f t="shared" si="0"/>
        <v>0</v>
      </c>
      <c r="I16" s="50">
        <f t="shared" si="1"/>
        <v>0</v>
      </c>
      <c r="J16" s="7"/>
      <c r="K16" s="112"/>
      <c r="L16" s="7">
        <f t="shared" ref="L16:L47" si="16">H16</f>
        <v>0</v>
      </c>
      <c r="M16" s="112"/>
      <c r="N16" s="7"/>
      <c r="O16" s="220"/>
      <c r="P16" s="233">
        <f>'[1]План 2022'!$J11</f>
        <v>10000</v>
      </c>
      <c r="Q16" s="115">
        <f>'[1]План 2022'!$K11</f>
        <v>35059.879999999997</v>
      </c>
      <c r="R16" s="115">
        <f>'[1]План 2022'!$M11</f>
        <v>0</v>
      </c>
      <c r="S16" s="235"/>
      <c r="T16" s="233">
        <f>'[2]План 2022'!$J11</f>
        <v>10000</v>
      </c>
      <c r="U16" s="115">
        <f>'[2]План 2022'!$K11</f>
        <v>35059.879999999997</v>
      </c>
      <c r="V16" s="115">
        <f>'[2]План 2022'!$M11</f>
        <v>0</v>
      </c>
      <c r="W16" s="235"/>
      <c r="X16" s="257">
        <f t="shared" si="2"/>
        <v>0</v>
      </c>
      <c r="Y16" s="258">
        <f t="shared" si="3"/>
        <v>0</v>
      </c>
      <c r="Z16" s="257">
        <f t="shared" si="4"/>
        <v>0</v>
      </c>
      <c r="AA16" s="258">
        <f t="shared" si="5"/>
        <v>0</v>
      </c>
      <c r="AB16" s="224"/>
      <c r="AC16" s="220"/>
      <c r="AD16" s="228">
        <f t="shared" si="12"/>
        <v>0</v>
      </c>
      <c r="AE16" s="112">
        <f t="shared" si="13"/>
        <v>0</v>
      </c>
      <c r="AF16" s="111">
        <f t="shared" si="14"/>
        <v>0</v>
      </c>
      <c r="AG16" s="117">
        <f t="shared" si="15"/>
        <v>0</v>
      </c>
      <c r="AH16" s="228"/>
      <c r="AI16" s="112"/>
      <c r="AJ16" s="112"/>
      <c r="AK16" s="118"/>
      <c r="AL16" s="228"/>
      <c r="AM16" s="118"/>
      <c r="AN16" s="231">
        <f>'[1]План 2022'!$O11</f>
        <v>0</v>
      </c>
      <c r="AO16" s="115">
        <f>'[1]План 2022'!$P11</f>
        <v>0</v>
      </c>
      <c r="AP16" s="98">
        <f>'[2]План 2022'!$O11</f>
        <v>0</v>
      </c>
      <c r="AQ16" s="115">
        <f>'[2]План 2022'!$P11</f>
        <v>0</v>
      </c>
      <c r="AR16" s="6">
        <f t="shared" si="6"/>
        <v>0</v>
      </c>
      <c r="AS16" s="50">
        <f t="shared" si="7"/>
        <v>0</v>
      </c>
      <c r="AT16" s="7"/>
      <c r="AU16" s="112"/>
      <c r="AV16" s="7"/>
      <c r="AW16" s="112"/>
      <c r="AX16" s="7"/>
      <c r="AY16" s="118"/>
      <c r="AZ16" s="98">
        <f>'[1]План 2022'!$Q11</f>
        <v>11380</v>
      </c>
      <c r="BA16" s="115">
        <f>'[4]План 2022'!$R11+'[4]План 2022'!$V11</f>
        <v>199662.58</v>
      </c>
      <c r="BB16" s="98">
        <f>'[2]План 2022'!$Q11</f>
        <v>11107</v>
      </c>
      <c r="BC16" s="115">
        <f>'[2]План 2022'!$R11+'[2]План 2022'!$V11</f>
        <v>200392.89</v>
      </c>
      <c r="BD16" s="6">
        <f t="shared" si="8"/>
        <v>-273</v>
      </c>
      <c r="BE16" s="50">
        <f t="shared" si="9"/>
        <v>730.31000000002678</v>
      </c>
      <c r="BF16" s="7">
        <v>-273</v>
      </c>
      <c r="BG16" s="112"/>
      <c r="BH16" s="112"/>
      <c r="BI16" s="112"/>
      <c r="BJ16" s="7">
        <f>BD16</f>
        <v>-273</v>
      </c>
      <c r="BK16" s="112">
        <f>BE16</f>
        <v>730.31000000002678</v>
      </c>
      <c r="BL16" s="7"/>
      <c r="BM16" s="118"/>
      <c r="BN16" s="98">
        <f>'[1]План 2022'!$U11</f>
        <v>40906</v>
      </c>
      <c r="BO16" s="115">
        <f>'[1]План 2022'!$V11</f>
        <v>115299.35088</v>
      </c>
      <c r="BP16" s="98">
        <f>'[2]План 2022'!$U11</f>
        <v>42840</v>
      </c>
      <c r="BQ16" s="115">
        <f>'[2]План 2022'!$V11</f>
        <v>118237.46088</v>
      </c>
      <c r="BR16" s="6">
        <f t="shared" si="10"/>
        <v>1934</v>
      </c>
      <c r="BS16" s="50">
        <f t="shared" si="11"/>
        <v>2938.1100000000006</v>
      </c>
      <c r="BT16" s="7">
        <f>BR16</f>
        <v>1934</v>
      </c>
      <c r="BU16" s="112">
        <f>BS16</f>
        <v>2938.1100000000006</v>
      </c>
      <c r="BV16" s="7"/>
      <c r="BW16" s="122"/>
      <c r="BX16" s="7"/>
      <c r="BY16" s="127"/>
    </row>
    <row r="17" spans="1:77" x14ac:dyDescent="0.25">
      <c r="A17" s="27">
        <v>4</v>
      </c>
      <c r="B17" s="26" t="str">
        <f>'[1]План 2022'!$B12</f>
        <v>КККВД</v>
      </c>
      <c r="C17" s="98">
        <f>'[1]План 2022'!$E12</f>
        <v>0</v>
      </c>
      <c r="D17" s="115">
        <f>'[1]План 2022'!$F12</f>
        <v>0</v>
      </c>
      <c r="E17" s="98">
        <f>'[2]План 2022'!$E12</f>
        <v>0</v>
      </c>
      <c r="F17" s="115">
        <f>'[2]План 2022'!$F12</f>
        <v>0</v>
      </c>
      <c r="G17" s="115">
        <f>'[2]План 2022'!$G12</f>
        <v>0</v>
      </c>
      <c r="H17" s="6">
        <f t="shared" si="0"/>
        <v>0</v>
      </c>
      <c r="I17" s="50">
        <f t="shared" si="1"/>
        <v>0</v>
      </c>
      <c r="J17" s="7"/>
      <c r="K17" s="112"/>
      <c r="L17" s="7">
        <f t="shared" si="16"/>
        <v>0</v>
      </c>
      <c r="M17" s="112"/>
      <c r="N17" s="7"/>
      <c r="O17" s="220"/>
      <c r="P17" s="233">
        <f>'[1]План 2022'!$J12</f>
        <v>2900</v>
      </c>
      <c r="Q17" s="115">
        <f>'[1]План 2022'!$K12</f>
        <v>2816.97</v>
      </c>
      <c r="R17" s="115">
        <f>'[1]План 2022'!$M12</f>
        <v>0</v>
      </c>
      <c r="S17" s="235"/>
      <c r="T17" s="233">
        <f>'[2]План 2022'!$J12</f>
        <v>2900</v>
      </c>
      <c r="U17" s="115">
        <f>'[2]План 2022'!$K12</f>
        <v>2816.97</v>
      </c>
      <c r="V17" s="115">
        <f>'[2]План 2022'!$M12</f>
        <v>0</v>
      </c>
      <c r="W17" s="235"/>
      <c r="X17" s="240">
        <f t="shared" si="2"/>
        <v>0</v>
      </c>
      <c r="Y17" s="241">
        <f t="shared" si="3"/>
        <v>0</v>
      </c>
      <c r="Z17" s="240">
        <f t="shared" si="4"/>
        <v>0</v>
      </c>
      <c r="AA17" s="241">
        <f t="shared" si="5"/>
        <v>0</v>
      </c>
      <c r="AB17" s="224"/>
      <c r="AC17" s="220"/>
      <c r="AD17" s="228">
        <f t="shared" si="12"/>
        <v>0</v>
      </c>
      <c r="AE17" s="112">
        <f t="shared" si="13"/>
        <v>0</v>
      </c>
      <c r="AF17" s="112">
        <f t="shared" si="14"/>
        <v>0</v>
      </c>
      <c r="AG17" s="118">
        <f t="shared" si="15"/>
        <v>0</v>
      </c>
      <c r="AH17" s="228"/>
      <c r="AI17" s="112"/>
      <c r="AJ17" s="112"/>
      <c r="AK17" s="118"/>
      <c r="AL17" s="228"/>
      <c r="AM17" s="118"/>
      <c r="AN17" s="231">
        <f>'[1]План 2022'!$O12</f>
        <v>0</v>
      </c>
      <c r="AO17" s="115">
        <f>'[1]План 2022'!$P12</f>
        <v>0</v>
      </c>
      <c r="AP17" s="98">
        <f>'[2]План 2022'!$O12</f>
        <v>0</v>
      </c>
      <c r="AQ17" s="115">
        <f>'[2]План 2022'!$P12</f>
        <v>0</v>
      </c>
      <c r="AR17" s="6">
        <f t="shared" si="6"/>
        <v>0</v>
      </c>
      <c r="AS17" s="50">
        <f t="shared" si="7"/>
        <v>0</v>
      </c>
      <c r="AT17" s="7"/>
      <c r="AU17" s="112"/>
      <c r="AV17" s="7"/>
      <c r="AW17" s="112"/>
      <c r="AX17" s="7"/>
      <c r="AY17" s="118"/>
      <c r="AZ17" s="98">
        <f>'[1]План 2022'!$Q12</f>
        <v>9500</v>
      </c>
      <c r="BA17" s="115">
        <f>'[4]План 2022'!$R12+'[4]План 2022'!$V12</f>
        <v>37140.44</v>
      </c>
      <c r="BB17" s="98">
        <f>'[2]План 2022'!$Q12</f>
        <v>9500</v>
      </c>
      <c r="BC17" s="115">
        <f>'[2]План 2022'!$R12+'[2]План 2022'!$V12</f>
        <v>37140.44</v>
      </c>
      <c r="BD17" s="6">
        <f t="shared" si="8"/>
        <v>0</v>
      </c>
      <c r="BE17" s="50">
        <f t="shared" si="9"/>
        <v>0</v>
      </c>
      <c r="BF17" s="7"/>
      <c r="BG17" s="112"/>
      <c r="BH17" s="112"/>
      <c r="BI17" s="112"/>
      <c r="BJ17" s="7"/>
      <c r="BK17" s="112"/>
      <c r="BL17" s="7"/>
      <c r="BM17" s="118"/>
      <c r="BN17" s="98">
        <f>'[1]План 2022'!$U12</f>
        <v>0</v>
      </c>
      <c r="BO17" s="115">
        <f>'[1]План 2022'!$V12</f>
        <v>0</v>
      </c>
      <c r="BP17" s="98">
        <f>'[2]План 2022'!$U12</f>
        <v>0</v>
      </c>
      <c r="BQ17" s="115">
        <f>'[2]План 2022'!$V12</f>
        <v>0</v>
      </c>
      <c r="BR17" s="6">
        <f t="shared" si="10"/>
        <v>0</v>
      </c>
      <c r="BS17" s="50">
        <f t="shared" si="11"/>
        <v>0</v>
      </c>
      <c r="BT17" s="7"/>
      <c r="BU17" s="122"/>
      <c r="BV17" s="7"/>
      <c r="BW17" s="122"/>
      <c r="BX17" s="7"/>
      <c r="BY17" s="127"/>
    </row>
    <row r="18" spans="1:77" x14ac:dyDescent="0.25">
      <c r="A18" s="25">
        <v>5</v>
      </c>
      <c r="B18" s="26" t="str">
        <f>'[1]План 2022'!$B13</f>
        <v>Краев.стоматология</v>
      </c>
      <c r="C18" s="98">
        <f>'[1]План 2022'!$E13</f>
        <v>0</v>
      </c>
      <c r="D18" s="115">
        <f>'[1]План 2022'!$F13</f>
        <v>0</v>
      </c>
      <c r="E18" s="98">
        <f>'[2]План 2022'!$E13</f>
        <v>0</v>
      </c>
      <c r="F18" s="115">
        <f>'[2]План 2022'!$F13</f>
        <v>0</v>
      </c>
      <c r="G18" s="115">
        <f>'[2]План 2022'!$G13</f>
        <v>0</v>
      </c>
      <c r="H18" s="6">
        <f t="shared" si="0"/>
        <v>0</v>
      </c>
      <c r="I18" s="50">
        <f t="shared" si="1"/>
        <v>0</v>
      </c>
      <c r="J18" s="7"/>
      <c r="K18" s="112"/>
      <c r="L18" s="7">
        <f t="shared" si="16"/>
        <v>0</v>
      </c>
      <c r="M18" s="112"/>
      <c r="N18" s="7"/>
      <c r="O18" s="220"/>
      <c r="P18" s="233">
        <f>'[1]План 2022'!$J13</f>
        <v>50</v>
      </c>
      <c r="Q18" s="115">
        <f>'[1]План 2022'!$K13</f>
        <v>45.48</v>
      </c>
      <c r="R18" s="115">
        <f>'[1]План 2022'!$M13</f>
        <v>0</v>
      </c>
      <c r="S18" s="235"/>
      <c r="T18" s="233">
        <f>'[2]План 2022'!$J13</f>
        <v>50</v>
      </c>
      <c r="U18" s="115">
        <f>'[2]План 2022'!$K13</f>
        <v>45.48</v>
      </c>
      <c r="V18" s="115">
        <f>'[2]План 2022'!$M13</f>
        <v>0</v>
      </c>
      <c r="W18" s="235"/>
      <c r="X18" s="240">
        <f t="shared" si="2"/>
        <v>0</v>
      </c>
      <c r="Y18" s="241">
        <f t="shared" si="3"/>
        <v>0</v>
      </c>
      <c r="Z18" s="240">
        <f t="shared" si="4"/>
        <v>0</v>
      </c>
      <c r="AA18" s="241">
        <f t="shared" si="5"/>
        <v>0</v>
      </c>
      <c r="AB18" s="224"/>
      <c r="AC18" s="220"/>
      <c r="AD18" s="228">
        <f t="shared" si="12"/>
        <v>0</v>
      </c>
      <c r="AE18" s="112">
        <f t="shared" si="13"/>
        <v>0</v>
      </c>
      <c r="AF18" s="112">
        <f t="shared" si="14"/>
        <v>0</v>
      </c>
      <c r="AG18" s="118">
        <f t="shared" si="15"/>
        <v>0</v>
      </c>
      <c r="AH18" s="228"/>
      <c r="AI18" s="112"/>
      <c r="AJ18" s="112"/>
      <c r="AK18" s="118"/>
      <c r="AL18" s="228"/>
      <c r="AM18" s="118"/>
      <c r="AN18" s="231">
        <f>'[1]План 2022'!$O13</f>
        <v>0</v>
      </c>
      <c r="AO18" s="115">
        <f>'[1]План 2022'!$P13</f>
        <v>0</v>
      </c>
      <c r="AP18" s="98">
        <f>'[2]План 2022'!$O13</f>
        <v>0</v>
      </c>
      <c r="AQ18" s="115">
        <f>'[2]План 2022'!$P13</f>
        <v>0</v>
      </c>
      <c r="AR18" s="6">
        <f t="shared" si="6"/>
        <v>0</v>
      </c>
      <c r="AS18" s="50">
        <f t="shared" si="7"/>
        <v>0</v>
      </c>
      <c r="AT18" s="7"/>
      <c r="AU18" s="112"/>
      <c r="AV18" s="7"/>
      <c r="AW18" s="112"/>
      <c r="AX18" s="7"/>
      <c r="AY18" s="118"/>
      <c r="AZ18" s="98">
        <f>'[1]План 2022'!$Q13</f>
        <v>12950</v>
      </c>
      <c r="BA18" s="115">
        <f>'[4]План 2022'!$R13+'[4]План 2022'!$V13</f>
        <v>68000</v>
      </c>
      <c r="BB18" s="98">
        <f>'[2]План 2022'!$Q13</f>
        <v>12950</v>
      </c>
      <c r="BC18" s="115">
        <f>'[2]План 2022'!$R13+'[2]План 2022'!$V13</f>
        <v>68000</v>
      </c>
      <c r="BD18" s="6">
        <f t="shared" si="8"/>
        <v>0</v>
      </c>
      <c r="BE18" s="50">
        <f t="shared" si="9"/>
        <v>0</v>
      </c>
      <c r="BF18" s="7"/>
      <c r="BG18" s="112"/>
      <c r="BH18" s="112"/>
      <c r="BI18" s="112"/>
      <c r="BJ18" s="7"/>
      <c r="BK18" s="112"/>
      <c r="BL18" s="7"/>
      <c r="BM18" s="118"/>
      <c r="BN18" s="98">
        <f>'[1]План 2022'!$U13</f>
        <v>0</v>
      </c>
      <c r="BO18" s="115">
        <f>'[1]План 2022'!$V13</f>
        <v>0</v>
      </c>
      <c r="BP18" s="98">
        <f>'[2]План 2022'!$U13</f>
        <v>0</v>
      </c>
      <c r="BQ18" s="115">
        <f>'[2]План 2022'!$V13</f>
        <v>0</v>
      </c>
      <c r="BR18" s="6">
        <f t="shared" si="10"/>
        <v>0</v>
      </c>
      <c r="BS18" s="50">
        <f t="shared" si="11"/>
        <v>0</v>
      </c>
      <c r="BT18" s="7"/>
      <c r="BU18" s="122"/>
      <c r="BV18" s="7"/>
      <c r="BW18" s="122"/>
      <c r="BX18" s="7"/>
      <c r="BY18" s="127"/>
    </row>
    <row r="19" spans="1:77" s="2" customFormat="1" x14ac:dyDescent="0.25">
      <c r="A19" s="27">
        <v>6</v>
      </c>
      <c r="B19" s="26" t="str">
        <f>'[1]План 2022'!$B14</f>
        <v>ГДИБ</v>
      </c>
      <c r="C19" s="98">
        <f>'[1]План 2022'!$E14</f>
        <v>0</v>
      </c>
      <c r="D19" s="115">
        <f>'[1]План 2022'!$F14</f>
        <v>0</v>
      </c>
      <c r="E19" s="98">
        <f>'[2]План 2022'!$E14</f>
        <v>0</v>
      </c>
      <c r="F19" s="115">
        <f>'[2]План 2022'!$F14</f>
        <v>0</v>
      </c>
      <c r="G19" s="115">
        <f>'[2]План 2022'!$G14</f>
        <v>0</v>
      </c>
      <c r="H19" s="6">
        <f t="shared" si="0"/>
        <v>0</v>
      </c>
      <c r="I19" s="50">
        <f t="shared" si="1"/>
        <v>0</v>
      </c>
      <c r="J19" s="7"/>
      <c r="K19" s="112"/>
      <c r="L19" s="7">
        <f t="shared" si="16"/>
        <v>0</v>
      </c>
      <c r="M19" s="112"/>
      <c r="N19" s="7"/>
      <c r="O19" s="220"/>
      <c r="P19" s="233">
        <f>'[1]План 2022'!$J14</f>
        <v>0</v>
      </c>
      <c r="Q19" s="115">
        <f>'[1]План 2022'!$K14</f>
        <v>0</v>
      </c>
      <c r="R19" s="115">
        <f>'[1]План 2022'!$M14</f>
        <v>0</v>
      </c>
      <c r="S19" s="235"/>
      <c r="T19" s="233">
        <f>'[2]План 2022'!$J14</f>
        <v>0</v>
      </c>
      <c r="U19" s="115">
        <f>'[2]План 2022'!$K14</f>
        <v>0</v>
      </c>
      <c r="V19" s="115">
        <f>'[2]План 2022'!$M14</f>
        <v>0</v>
      </c>
      <c r="W19" s="235"/>
      <c r="X19" s="240">
        <f t="shared" si="2"/>
        <v>0</v>
      </c>
      <c r="Y19" s="241">
        <f t="shared" si="3"/>
        <v>0</v>
      </c>
      <c r="Z19" s="240">
        <f t="shared" si="4"/>
        <v>0</v>
      </c>
      <c r="AA19" s="241">
        <f t="shared" si="5"/>
        <v>0</v>
      </c>
      <c r="AB19" s="224"/>
      <c r="AC19" s="220"/>
      <c r="AD19" s="228">
        <f t="shared" si="12"/>
        <v>0</v>
      </c>
      <c r="AE19" s="112">
        <f t="shared" si="13"/>
        <v>0</v>
      </c>
      <c r="AF19" s="7">
        <f t="shared" si="14"/>
        <v>0</v>
      </c>
      <c r="AG19" s="118">
        <f t="shared" si="15"/>
        <v>0</v>
      </c>
      <c r="AH19" s="228"/>
      <c r="AI19" s="112"/>
      <c r="AJ19" s="112"/>
      <c r="AK19" s="118"/>
      <c r="AL19" s="228"/>
      <c r="AM19" s="118"/>
      <c r="AN19" s="231">
        <f>'[1]План 2022'!$O14</f>
        <v>1200</v>
      </c>
      <c r="AO19" s="115">
        <f>'[1]План 2022'!$P14</f>
        <v>3422.51</v>
      </c>
      <c r="AP19" s="98">
        <f>'[2]План 2022'!$O14</f>
        <v>1200</v>
      </c>
      <c r="AQ19" s="115">
        <f>'[2]План 2022'!$P14</f>
        <v>3422.51</v>
      </c>
      <c r="AR19" s="6">
        <f t="shared" si="6"/>
        <v>0</v>
      </c>
      <c r="AS19" s="50">
        <f t="shared" si="7"/>
        <v>0</v>
      </c>
      <c r="AT19" s="7"/>
      <c r="AU19" s="112"/>
      <c r="AV19" s="7"/>
      <c r="AW19" s="112"/>
      <c r="AX19" s="7"/>
      <c r="AY19" s="118"/>
      <c r="AZ19" s="98">
        <f>'[1]План 2022'!$Q14</f>
        <v>0</v>
      </c>
      <c r="BA19" s="115">
        <f>'[4]План 2022'!$R14+'[4]План 2022'!$V14</f>
        <v>56894.16</v>
      </c>
      <c r="BB19" s="98">
        <f>'[2]План 2022'!$Q14</f>
        <v>0</v>
      </c>
      <c r="BC19" s="115">
        <f>'[2]План 2022'!$R14+'[2]План 2022'!$V14</f>
        <v>56894.16</v>
      </c>
      <c r="BD19" s="6">
        <f t="shared" si="8"/>
        <v>0</v>
      </c>
      <c r="BE19" s="50">
        <f t="shared" si="9"/>
        <v>0</v>
      </c>
      <c r="BF19" s="7"/>
      <c r="BG19" s="112"/>
      <c r="BH19" s="112"/>
      <c r="BI19" s="112"/>
      <c r="BJ19" s="7"/>
      <c r="BK19" s="112"/>
      <c r="BL19" s="7"/>
      <c r="BM19" s="118">
        <v>2730</v>
      </c>
      <c r="BN19" s="98">
        <f>'[1]План 2022'!$U14</f>
        <v>90030</v>
      </c>
      <c r="BO19" s="115">
        <f>'[1]План 2022'!$V14</f>
        <v>56894.161949999994</v>
      </c>
      <c r="BP19" s="98">
        <f>'[2]План 2022'!$U14</f>
        <v>90030</v>
      </c>
      <c r="BQ19" s="115">
        <f>'[2]План 2022'!$V14</f>
        <v>56894.161949999994</v>
      </c>
      <c r="BR19" s="6">
        <f t="shared" si="10"/>
        <v>0</v>
      </c>
      <c r="BS19" s="50">
        <f t="shared" si="11"/>
        <v>0</v>
      </c>
      <c r="BT19" s="7">
        <f>BR19</f>
        <v>0</v>
      </c>
      <c r="BU19" s="112">
        <f>BS19</f>
        <v>0</v>
      </c>
      <c r="BV19" s="7"/>
      <c r="BW19" s="122"/>
      <c r="BX19" s="7"/>
      <c r="BY19" s="127"/>
    </row>
    <row r="20" spans="1:77" s="2" customFormat="1" x14ac:dyDescent="0.25">
      <c r="A20" s="25">
        <v>7</v>
      </c>
      <c r="B20" s="26" t="str">
        <f>'[1]План 2022'!$B15</f>
        <v>КККД</v>
      </c>
      <c r="C20" s="98">
        <f>'[1]План 2022'!$E15</f>
        <v>2571</v>
      </c>
      <c r="D20" s="115">
        <f>'[1]План 2022'!$F15</f>
        <v>15507.15</v>
      </c>
      <c r="E20" s="98">
        <f>'[2]План 2022'!$E15</f>
        <v>2571</v>
      </c>
      <c r="F20" s="115">
        <f>'[2]План 2022'!$F15</f>
        <v>15507.15</v>
      </c>
      <c r="G20" s="115">
        <f>'[2]План 2022'!$G15</f>
        <v>2214</v>
      </c>
      <c r="H20" s="6">
        <f t="shared" si="0"/>
        <v>0</v>
      </c>
      <c r="I20" s="50">
        <f t="shared" si="1"/>
        <v>0</v>
      </c>
      <c r="J20" s="7"/>
      <c r="K20" s="112"/>
      <c r="L20" s="7">
        <f t="shared" si="16"/>
        <v>0</v>
      </c>
      <c r="M20" s="112"/>
      <c r="N20" s="7"/>
      <c r="O20" s="220"/>
      <c r="P20" s="233">
        <f>'[1]План 2022'!$J15</f>
        <v>30490</v>
      </c>
      <c r="Q20" s="115">
        <f>'[1]План 2022'!$K15</f>
        <v>37448.06</v>
      </c>
      <c r="R20" s="115">
        <f>'[1]План 2022'!$M15</f>
        <v>19400</v>
      </c>
      <c r="S20" s="235">
        <f>[1]КККД!$X$103</f>
        <v>20847.82</v>
      </c>
      <c r="T20" s="233">
        <f>'[2]План 2022'!$J15</f>
        <v>30490</v>
      </c>
      <c r="U20" s="115">
        <f>'[2]План 2022'!$K15</f>
        <v>37448.06</v>
      </c>
      <c r="V20" s="115">
        <f>'[2]План 2022'!$M15</f>
        <v>19400</v>
      </c>
      <c r="W20" s="235">
        <f>[2]КККД!$X$103</f>
        <v>20847.82</v>
      </c>
      <c r="X20" s="240">
        <f t="shared" si="2"/>
        <v>0</v>
      </c>
      <c r="Y20" s="241">
        <f t="shared" si="3"/>
        <v>0</v>
      </c>
      <c r="Z20" s="240">
        <f t="shared" si="4"/>
        <v>0</v>
      </c>
      <c r="AA20" s="241">
        <f t="shared" si="5"/>
        <v>0</v>
      </c>
      <c r="AB20" s="224"/>
      <c r="AC20" s="220"/>
      <c r="AD20" s="228">
        <f t="shared" si="12"/>
        <v>0</v>
      </c>
      <c r="AE20" s="112">
        <f t="shared" si="13"/>
        <v>0</v>
      </c>
      <c r="AF20" s="7">
        <f t="shared" si="14"/>
        <v>0</v>
      </c>
      <c r="AG20" s="118">
        <f t="shared" si="15"/>
        <v>0</v>
      </c>
      <c r="AH20" s="228"/>
      <c r="AI20" s="112"/>
      <c r="AJ20" s="112"/>
      <c r="AK20" s="118"/>
      <c r="AL20" s="228"/>
      <c r="AM20" s="118"/>
      <c r="AN20" s="231">
        <f>'[1]План 2022'!$O15</f>
        <v>1350</v>
      </c>
      <c r="AO20" s="115">
        <f>'[1]План 2022'!$P15</f>
        <v>3748.84</v>
      </c>
      <c r="AP20" s="98">
        <f>'[2]План 2022'!$O15</f>
        <v>1350</v>
      </c>
      <c r="AQ20" s="115">
        <f>'[2]План 2022'!$P15</f>
        <v>3748.84</v>
      </c>
      <c r="AR20" s="6">
        <f t="shared" si="6"/>
        <v>0</v>
      </c>
      <c r="AS20" s="50">
        <f t="shared" si="7"/>
        <v>0</v>
      </c>
      <c r="AT20" s="7"/>
      <c r="AU20" s="112"/>
      <c r="AV20" s="7"/>
      <c r="AW20" s="112"/>
      <c r="AX20" s="7"/>
      <c r="AY20" s="118"/>
      <c r="AZ20" s="98">
        <f>'[1]План 2022'!$Q15</f>
        <v>17900</v>
      </c>
      <c r="BA20" s="115">
        <f>'[4]План 2022'!$R15+'[4]План 2022'!$V15</f>
        <v>62264.15</v>
      </c>
      <c r="BB20" s="98">
        <f>'[2]План 2022'!$Q15</f>
        <v>17900</v>
      </c>
      <c r="BC20" s="115">
        <f>'[2]План 2022'!$R15+'[2]План 2022'!$V15</f>
        <v>64122.8</v>
      </c>
      <c r="BD20" s="6">
        <f t="shared" si="8"/>
        <v>0</v>
      </c>
      <c r="BE20" s="50">
        <f t="shared" si="9"/>
        <v>1858.6500000000015</v>
      </c>
      <c r="BF20" s="7"/>
      <c r="BG20" s="112"/>
      <c r="BH20" s="112"/>
      <c r="BI20" s="112">
        <v>917.7986418302695</v>
      </c>
      <c r="BJ20" s="7"/>
      <c r="BK20" s="112">
        <v>1858.65</v>
      </c>
      <c r="BL20" s="7"/>
      <c r="BM20" s="118">
        <v>2376</v>
      </c>
      <c r="BN20" s="98">
        <f>'[1]План 2022'!$U15</f>
        <v>3000</v>
      </c>
      <c r="BO20" s="115">
        <f>'[1]План 2022'!$V15</f>
        <v>7728.24</v>
      </c>
      <c r="BP20" s="98">
        <f>'[2]План 2022'!$U15</f>
        <v>3000</v>
      </c>
      <c r="BQ20" s="115">
        <f>'[2]План 2022'!$V15</f>
        <v>7728.24</v>
      </c>
      <c r="BR20" s="6">
        <f t="shared" si="10"/>
        <v>0</v>
      </c>
      <c r="BS20" s="50">
        <f t="shared" si="11"/>
        <v>0</v>
      </c>
      <c r="BT20" s="7"/>
      <c r="BU20" s="122"/>
      <c r="BV20" s="7"/>
      <c r="BW20" s="122"/>
      <c r="BX20" s="7"/>
      <c r="BY20" s="127"/>
    </row>
    <row r="21" spans="1:77" s="2" customFormat="1" ht="17.25" customHeight="1" x14ac:dyDescent="0.25">
      <c r="A21" s="27">
        <v>8</v>
      </c>
      <c r="B21" s="26" t="str">
        <f>'[1]План 2022'!$B16</f>
        <v>ГБ № 1</v>
      </c>
      <c r="C21" s="98">
        <f>'[1]План 2022'!$E16</f>
        <v>6240</v>
      </c>
      <c r="D21" s="115">
        <f>'[1]План 2022'!$F16</f>
        <v>37828.22</v>
      </c>
      <c r="E21" s="98">
        <f>'[2]План 2022'!$E16</f>
        <v>6240</v>
      </c>
      <c r="F21" s="115">
        <f>'[2]План 2022'!$F16</f>
        <v>37828.22</v>
      </c>
      <c r="G21" s="115">
        <f>'[2]План 2022'!$G16</f>
        <v>5130</v>
      </c>
      <c r="H21" s="6">
        <f t="shared" si="0"/>
        <v>0</v>
      </c>
      <c r="I21" s="50">
        <f t="shared" si="1"/>
        <v>0</v>
      </c>
      <c r="J21" s="7"/>
      <c r="K21" s="112"/>
      <c r="L21" s="7">
        <f t="shared" si="16"/>
        <v>0</v>
      </c>
      <c r="M21" s="112"/>
      <c r="N21" s="7"/>
      <c r="O21" s="220"/>
      <c r="P21" s="233">
        <f>'[1]План 2022'!$J16</f>
        <v>34500</v>
      </c>
      <c r="Q21" s="115">
        <f>'[1]План 2022'!$K16</f>
        <v>38183.740000000005</v>
      </c>
      <c r="R21" s="115">
        <f>'[1]План 2022'!$M16</f>
        <v>18000</v>
      </c>
      <c r="S21" s="235">
        <f>[1]ГБ1!$X$103</f>
        <v>19343.34</v>
      </c>
      <c r="T21" s="233">
        <f>'[2]План 2022'!$J16</f>
        <v>34500</v>
      </c>
      <c r="U21" s="115">
        <f>'[2]План 2022'!$K16</f>
        <v>38183.740000000005</v>
      </c>
      <c r="V21" s="115">
        <f>'[2]План 2022'!$M16</f>
        <v>18000</v>
      </c>
      <c r="W21" s="235">
        <f>[2]ГБ1!$X$103</f>
        <v>19343.34</v>
      </c>
      <c r="X21" s="240">
        <f t="shared" si="2"/>
        <v>0</v>
      </c>
      <c r="Y21" s="241">
        <f t="shared" si="3"/>
        <v>0</v>
      </c>
      <c r="Z21" s="240">
        <f t="shared" si="4"/>
        <v>0</v>
      </c>
      <c r="AA21" s="241">
        <f t="shared" si="5"/>
        <v>0</v>
      </c>
      <c r="AB21" s="224"/>
      <c r="AC21" s="220"/>
      <c r="AD21" s="228">
        <f t="shared" si="12"/>
        <v>0</v>
      </c>
      <c r="AE21" s="112">
        <f t="shared" si="13"/>
        <v>0</v>
      </c>
      <c r="AF21" s="7">
        <f t="shared" si="14"/>
        <v>0</v>
      </c>
      <c r="AG21" s="118">
        <f t="shared" si="15"/>
        <v>0</v>
      </c>
      <c r="AH21" s="228"/>
      <c r="AI21" s="112"/>
      <c r="AJ21" s="112"/>
      <c r="AK21" s="118"/>
      <c r="AL21" s="228"/>
      <c r="AM21" s="118"/>
      <c r="AN21" s="231">
        <f>'[1]План 2022'!$O16</f>
        <v>2900</v>
      </c>
      <c r="AO21" s="115">
        <f>'[1]План 2022'!$P16</f>
        <v>8301.5499999999993</v>
      </c>
      <c r="AP21" s="98">
        <f>'[2]План 2022'!$O16</f>
        <v>2900</v>
      </c>
      <c r="AQ21" s="115">
        <f>'[2]План 2022'!$P16</f>
        <v>8301.5499999999993</v>
      </c>
      <c r="AR21" s="6">
        <f t="shared" si="6"/>
        <v>0</v>
      </c>
      <c r="AS21" s="50">
        <f t="shared" si="7"/>
        <v>0</v>
      </c>
      <c r="AT21" s="7"/>
      <c r="AU21" s="112"/>
      <c r="AV21" s="7">
        <f>AR21</f>
        <v>0</v>
      </c>
      <c r="AW21" s="7">
        <f>AS21</f>
        <v>0</v>
      </c>
      <c r="AX21" s="7"/>
      <c r="AY21" s="118"/>
      <c r="AZ21" s="98">
        <f>'[1]План 2022'!$Q16</f>
        <v>29175</v>
      </c>
      <c r="BA21" s="115">
        <f>'[4]План 2022'!$R16+'[4]План 2022'!$V16</f>
        <v>152175.37</v>
      </c>
      <c r="BB21" s="98">
        <f>'[2]План 2022'!$Q16</f>
        <v>29175</v>
      </c>
      <c r="BC21" s="115">
        <f>'[2]План 2022'!$R16+'[2]План 2022'!$V16</f>
        <v>155204.76</v>
      </c>
      <c r="BD21" s="6">
        <f t="shared" si="8"/>
        <v>0</v>
      </c>
      <c r="BE21" s="50">
        <f t="shared" si="9"/>
        <v>3029.390000000014</v>
      </c>
      <c r="BF21" s="7"/>
      <c r="BG21" s="112"/>
      <c r="BH21" s="112"/>
      <c r="BI21" s="112">
        <v>1982.8506916479353</v>
      </c>
      <c r="BJ21" s="7"/>
      <c r="BK21" s="112">
        <v>3029.39</v>
      </c>
      <c r="BL21" s="7"/>
      <c r="BM21" s="118">
        <v>1089</v>
      </c>
      <c r="BN21" s="98">
        <f>'[1]План 2022'!$U16</f>
        <v>1423</v>
      </c>
      <c r="BO21" s="115">
        <f>'[1]План 2022'!$V16</f>
        <v>3988.5260399999997</v>
      </c>
      <c r="BP21" s="98">
        <f>'[2]План 2022'!$U16</f>
        <v>1423</v>
      </c>
      <c r="BQ21" s="115">
        <f>'[2]План 2022'!$V16</f>
        <v>3988.5260399999997</v>
      </c>
      <c r="BR21" s="6">
        <f t="shared" si="10"/>
        <v>0</v>
      </c>
      <c r="BS21" s="50">
        <f t="shared" si="11"/>
        <v>0</v>
      </c>
      <c r="BT21" s="7"/>
      <c r="BU21" s="122"/>
      <c r="BV21" s="7"/>
      <c r="BW21" s="122"/>
      <c r="BX21" s="7"/>
      <c r="BY21" s="127"/>
    </row>
    <row r="22" spans="1:77" s="2" customFormat="1" x14ac:dyDescent="0.25">
      <c r="A22" s="25">
        <v>9</v>
      </c>
      <c r="B22" s="26" t="str">
        <f>'[1]План 2022'!$B17</f>
        <v>ГБ № 2</v>
      </c>
      <c r="C22" s="98">
        <f>'[1]План 2022'!$E17</f>
        <v>10447</v>
      </c>
      <c r="D22" s="115">
        <f>'[1]План 2022'!$F17</f>
        <v>63854.53</v>
      </c>
      <c r="E22" s="98">
        <f>'[2]План 2022'!$E17</f>
        <v>10447</v>
      </c>
      <c r="F22" s="115">
        <f>'[2]План 2022'!$F17</f>
        <v>63854.53</v>
      </c>
      <c r="G22" s="115">
        <f>'[2]План 2022'!$G17</f>
        <v>7929</v>
      </c>
      <c r="H22" s="6">
        <f t="shared" si="0"/>
        <v>0</v>
      </c>
      <c r="I22" s="50">
        <f t="shared" si="1"/>
        <v>0</v>
      </c>
      <c r="J22" s="7"/>
      <c r="K22" s="112"/>
      <c r="L22" s="7">
        <f t="shared" si="16"/>
        <v>0</v>
      </c>
      <c r="M22" s="112"/>
      <c r="N22" s="7"/>
      <c r="O22" s="220"/>
      <c r="P22" s="233">
        <f>'[1]План 2022'!$J17</f>
        <v>43500</v>
      </c>
      <c r="Q22" s="115">
        <f>'[1]План 2022'!$K17</f>
        <v>52547.12000000001</v>
      </c>
      <c r="R22" s="115">
        <f>'[1]План 2022'!$M17</f>
        <v>13500</v>
      </c>
      <c r="S22" s="235">
        <f>[1]ГБ2!$X$103</f>
        <v>14507.51</v>
      </c>
      <c r="T22" s="233">
        <f>'[2]План 2022'!$J17</f>
        <v>43500</v>
      </c>
      <c r="U22" s="115">
        <f>'[2]План 2022'!$K17</f>
        <v>52547.12000000001</v>
      </c>
      <c r="V22" s="115">
        <f>'[2]План 2022'!$M17</f>
        <v>13500</v>
      </c>
      <c r="W22" s="235">
        <f>[2]ГБ2!$X$103</f>
        <v>14507.51</v>
      </c>
      <c r="X22" s="240">
        <f t="shared" si="2"/>
        <v>0</v>
      </c>
      <c r="Y22" s="241">
        <f t="shared" si="3"/>
        <v>0</v>
      </c>
      <c r="Z22" s="240">
        <f t="shared" si="4"/>
        <v>0</v>
      </c>
      <c r="AA22" s="241">
        <f t="shared" si="5"/>
        <v>0</v>
      </c>
      <c r="AB22" s="224"/>
      <c r="AC22" s="220"/>
      <c r="AD22" s="228">
        <f t="shared" si="12"/>
        <v>0</v>
      </c>
      <c r="AE22" s="112">
        <f t="shared" si="13"/>
        <v>0</v>
      </c>
      <c r="AF22" s="7">
        <f t="shared" si="14"/>
        <v>0</v>
      </c>
      <c r="AG22" s="118">
        <f t="shared" si="15"/>
        <v>0</v>
      </c>
      <c r="AH22" s="228"/>
      <c r="AI22" s="112"/>
      <c r="AJ22" s="112"/>
      <c r="AK22" s="118"/>
      <c r="AL22" s="228"/>
      <c r="AM22" s="118"/>
      <c r="AN22" s="231">
        <f>'[1]План 2022'!$O17</f>
        <v>2150</v>
      </c>
      <c r="AO22" s="115">
        <f>'[1]План 2022'!$P17</f>
        <v>6303.86</v>
      </c>
      <c r="AP22" s="98">
        <f>'[2]План 2022'!$O17</f>
        <v>2150</v>
      </c>
      <c r="AQ22" s="115">
        <f>'[2]План 2022'!$P17</f>
        <v>6303.86</v>
      </c>
      <c r="AR22" s="6">
        <f t="shared" si="6"/>
        <v>0</v>
      </c>
      <c r="AS22" s="50">
        <f t="shared" si="7"/>
        <v>0</v>
      </c>
      <c r="AT22" s="7"/>
      <c r="AU22" s="112"/>
      <c r="AV22" s="7">
        <f t="shared" ref="AV22:AV53" si="17">AR22</f>
        <v>0</v>
      </c>
      <c r="AW22" s="7">
        <f t="shared" ref="AW22:AW53" si="18">AS22</f>
        <v>0</v>
      </c>
      <c r="AX22" s="7"/>
      <c r="AY22" s="118"/>
      <c r="AZ22" s="98">
        <f>'[1]План 2022'!$Q17</f>
        <v>18010</v>
      </c>
      <c r="BA22" s="115">
        <f>'[4]План 2022'!$R17+'[4]План 2022'!$V17</f>
        <v>109711.69999999998</v>
      </c>
      <c r="BB22" s="98">
        <f>'[2]План 2022'!$Q17</f>
        <v>18010</v>
      </c>
      <c r="BC22" s="115">
        <f>'[2]План 2022'!$R17+'[2]План 2022'!$V17</f>
        <v>111581.76999999999</v>
      </c>
      <c r="BD22" s="6">
        <f t="shared" si="8"/>
        <v>0</v>
      </c>
      <c r="BE22" s="50">
        <f t="shared" si="9"/>
        <v>1870.070000000007</v>
      </c>
      <c r="BF22" s="7"/>
      <c r="BG22" s="112"/>
      <c r="BH22" s="112"/>
      <c r="BI22" s="112">
        <v>3405.9670419742351</v>
      </c>
      <c r="BJ22" s="7"/>
      <c r="BK22" s="112">
        <v>1870.07</v>
      </c>
      <c r="BL22" s="7"/>
      <c r="BM22" s="118">
        <v>2560</v>
      </c>
      <c r="BN22" s="98">
        <f>'[1]План 2022'!$U17</f>
        <v>4330</v>
      </c>
      <c r="BO22" s="115">
        <f>'[1]План 2022'!$V17</f>
        <v>15691.744559999999</v>
      </c>
      <c r="BP22" s="98">
        <f>'[2]План 2022'!$U17</f>
        <v>4330</v>
      </c>
      <c r="BQ22" s="115">
        <f>'[2]План 2022'!$V17</f>
        <v>15691.744559999999</v>
      </c>
      <c r="BR22" s="6">
        <f t="shared" si="10"/>
        <v>0</v>
      </c>
      <c r="BS22" s="50">
        <f t="shared" si="11"/>
        <v>0</v>
      </c>
      <c r="BT22" s="7"/>
      <c r="BU22" s="122"/>
      <c r="BV22" s="7"/>
      <c r="BW22" s="122"/>
      <c r="BX22" s="7"/>
      <c r="BY22" s="127"/>
    </row>
    <row r="23" spans="1:77" s="2" customFormat="1" x14ac:dyDescent="0.25">
      <c r="A23" s="27">
        <v>10</v>
      </c>
      <c r="B23" s="26" t="str">
        <f>'[1]План 2022'!$B18</f>
        <v>Род.дом</v>
      </c>
      <c r="C23" s="98">
        <f>'[1]План 2022'!$E18</f>
        <v>0</v>
      </c>
      <c r="D23" s="115">
        <f>'[1]План 2022'!$F18</f>
        <v>0</v>
      </c>
      <c r="E23" s="98">
        <f>'[2]План 2022'!$E18</f>
        <v>0</v>
      </c>
      <c r="F23" s="115">
        <f>'[2]План 2022'!$F18</f>
        <v>0</v>
      </c>
      <c r="G23" s="115">
        <f>'[2]План 2022'!$G18</f>
        <v>0</v>
      </c>
      <c r="H23" s="6">
        <f t="shared" si="0"/>
        <v>0</v>
      </c>
      <c r="I23" s="50">
        <f t="shared" si="1"/>
        <v>0</v>
      </c>
      <c r="J23" s="7"/>
      <c r="K23" s="112"/>
      <c r="L23" s="7">
        <f t="shared" si="16"/>
        <v>0</v>
      </c>
      <c r="M23" s="112"/>
      <c r="N23" s="7"/>
      <c r="O23" s="220"/>
      <c r="P23" s="233">
        <f>'[1]План 2022'!$J18</f>
        <v>18100</v>
      </c>
      <c r="Q23" s="115">
        <f>'[1]План 2022'!$K18</f>
        <v>28079.23</v>
      </c>
      <c r="R23" s="115">
        <f>'[1]План 2022'!$M18</f>
        <v>0</v>
      </c>
      <c r="S23" s="235"/>
      <c r="T23" s="233">
        <f>'[2]План 2022'!$J18</f>
        <v>18100</v>
      </c>
      <c r="U23" s="115">
        <f>'[2]План 2022'!$K18</f>
        <v>28079.23</v>
      </c>
      <c r="V23" s="115">
        <f>'[2]План 2022'!$M18</f>
        <v>0</v>
      </c>
      <c r="W23" s="235"/>
      <c r="X23" s="240">
        <f t="shared" si="2"/>
        <v>0</v>
      </c>
      <c r="Y23" s="241">
        <f t="shared" si="3"/>
        <v>0</v>
      </c>
      <c r="Z23" s="240">
        <f t="shared" si="4"/>
        <v>0</v>
      </c>
      <c r="AA23" s="241">
        <f t="shared" si="5"/>
        <v>0</v>
      </c>
      <c r="AB23" s="224"/>
      <c r="AC23" s="220"/>
      <c r="AD23" s="228">
        <f t="shared" si="12"/>
        <v>0</v>
      </c>
      <c r="AE23" s="112">
        <f t="shared" si="13"/>
        <v>0</v>
      </c>
      <c r="AF23" s="7">
        <f t="shared" si="14"/>
        <v>0</v>
      </c>
      <c r="AG23" s="118">
        <f t="shared" si="15"/>
        <v>0</v>
      </c>
      <c r="AH23" s="228"/>
      <c r="AI23" s="112"/>
      <c r="AJ23" s="112"/>
      <c r="AK23" s="118"/>
      <c r="AL23" s="228"/>
      <c r="AM23" s="118"/>
      <c r="AN23" s="231">
        <f>'[1]План 2022'!$O18</f>
        <v>500</v>
      </c>
      <c r="AO23" s="115">
        <f>'[1]План 2022'!$P18</f>
        <v>1511.11</v>
      </c>
      <c r="AP23" s="98">
        <f>'[2]План 2022'!$O18</f>
        <v>500</v>
      </c>
      <c r="AQ23" s="115">
        <f>'[2]План 2022'!$P18</f>
        <v>1511.11</v>
      </c>
      <c r="AR23" s="6">
        <f t="shared" si="6"/>
        <v>0</v>
      </c>
      <c r="AS23" s="50">
        <f t="shared" si="7"/>
        <v>0</v>
      </c>
      <c r="AT23" s="7"/>
      <c r="AU23" s="112"/>
      <c r="AV23" s="7"/>
      <c r="AW23" s="7"/>
      <c r="AX23" s="7"/>
      <c r="AY23" s="118"/>
      <c r="AZ23" s="98">
        <f>'[1]План 2022'!$Q18</f>
        <v>8000</v>
      </c>
      <c r="BA23" s="115">
        <f>'[4]План 2022'!$R18+'[4]План 2022'!$V18</f>
        <v>84332.62</v>
      </c>
      <c r="BB23" s="98">
        <f>'[2]План 2022'!$Q18</f>
        <v>8000</v>
      </c>
      <c r="BC23" s="115">
        <f>'[2]План 2022'!$R18+'[2]План 2022'!$V18</f>
        <v>84332.62</v>
      </c>
      <c r="BD23" s="6">
        <f t="shared" si="8"/>
        <v>0</v>
      </c>
      <c r="BE23" s="50">
        <f t="shared" si="9"/>
        <v>0</v>
      </c>
      <c r="BF23" s="7"/>
      <c r="BG23" s="112"/>
      <c r="BH23" s="112"/>
      <c r="BI23" s="112">
        <v>0</v>
      </c>
      <c r="BJ23" s="7"/>
      <c r="BK23" s="112"/>
      <c r="BL23" s="7"/>
      <c r="BM23" s="118"/>
      <c r="BN23" s="98">
        <f>'[1]План 2022'!$U18</f>
        <v>1200</v>
      </c>
      <c r="BO23" s="115">
        <f>'[1]План 2022'!$V18</f>
        <v>1636.248</v>
      </c>
      <c r="BP23" s="98">
        <f>'[2]План 2022'!$U18</f>
        <v>1200</v>
      </c>
      <c r="BQ23" s="115">
        <f>'[2]План 2022'!$V18</f>
        <v>1636.248</v>
      </c>
      <c r="BR23" s="6">
        <f t="shared" si="10"/>
        <v>0</v>
      </c>
      <c r="BS23" s="50">
        <f t="shared" si="11"/>
        <v>0</v>
      </c>
      <c r="BT23" s="7"/>
      <c r="BU23" s="122"/>
      <c r="BV23" s="7"/>
      <c r="BW23" s="122"/>
      <c r="BX23" s="7"/>
      <c r="BY23" s="127"/>
    </row>
    <row r="24" spans="1:77" s="2" customFormat="1" x14ac:dyDescent="0.25">
      <c r="A24" s="25">
        <v>11</v>
      </c>
      <c r="B24" s="26" t="str">
        <f>'[1]План 2022'!$B19</f>
        <v>Гериатр. больница</v>
      </c>
      <c r="C24" s="98">
        <f>'[1]План 2022'!$E19</f>
        <v>0</v>
      </c>
      <c r="D24" s="115">
        <f>'[1]План 2022'!$F19</f>
        <v>0</v>
      </c>
      <c r="E24" s="98">
        <f>'[2]План 2022'!$E19</f>
        <v>0</v>
      </c>
      <c r="F24" s="115">
        <f>'[2]План 2022'!$F19</f>
        <v>0</v>
      </c>
      <c r="G24" s="115">
        <f>'[2]План 2022'!$G19</f>
        <v>0</v>
      </c>
      <c r="H24" s="6">
        <f t="shared" si="0"/>
        <v>0</v>
      </c>
      <c r="I24" s="50">
        <f t="shared" si="1"/>
        <v>0</v>
      </c>
      <c r="J24" s="7"/>
      <c r="K24" s="112"/>
      <c r="L24" s="7">
        <f t="shared" si="16"/>
        <v>0</v>
      </c>
      <c r="M24" s="112"/>
      <c r="N24" s="7"/>
      <c r="O24" s="220"/>
      <c r="P24" s="233">
        <f>'[1]План 2022'!$J19</f>
        <v>0</v>
      </c>
      <c r="Q24" s="115">
        <f>'[1]План 2022'!$K19</f>
        <v>0</v>
      </c>
      <c r="R24" s="115">
        <f>'[1]План 2022'!$M19</f>
        <v>0</v>
      </c>
      <c r="S24" s="235"/>
      <c r="T24" s="233">
        <f>'[2]План 2022'!$J19</f>
        <v>0</v>
      </c>
      <c r="U24" s="115">
        <f>'[2]План 2022'!$K19</f>
        <v>0</v>
      </c>
      <c r="V24" s="115">
        <f>'[2]План 2022'!$M19</f>
        <v>0</v>
      </c>
      <c r="W24" s="235"/>
      <c r="X24" s="240">
        <f t="shared" si="2"/>
        <v>0</v>
      </c>
      <c r="Y24" s="241">
        <f t="shared" si="3"/>
        <v>0</v>
      </c>
      <c r="Z24" s="240">
        <f t="shared" si="4"/>
        <v>0</v>
      </c>
      <c r="AA24" s="241">
        <f t="shared" si="5"/>
        <v>0</v>
      </c>
      <c r="AB24" s="224"/>
      <c r="AC24" s="220"/>
      <c r="AD24" s="228">
        <f t="shared" si="12"/>
        <v>0</v>
      </c>
      <c r="AE24" s="112">
        <f t="shared" si="13"/>
        <v>0</v>
      </c>
      <c r="AF24" s="7">
        <f t="shared" si="14"/>
        <v>0</v>
      </c>
      <c r="AG24" s="118">
        <f t="shared" si="15"/>
        <v>0</v>
      </c>
      <c r="AH24" s="228"/>
      <c r="AI24" s="112"/>
      <c r="AJ24" s="112"/>
      <c r="AK24" s="118"/>
      <c r="AL24" s="228"/>
      <c r="AM24" s="118"/>
      <c r="AN24" s="231">
        <f>'[1]План 2022'!$O19</f>
        <v>0</v>
      </c>
      <c r="AO24" s="115">
        <f>'[1]План 2022'!$P19</f>
        <v>0</v>
      </c>
      <c r="AP24" s="98">
        <f>'[2]План 2022'!$O19</f>
        <v>0</v>
      </c>
      <c r="AQ24" s="115">
        <f>'[2]План 2022'!$P19</f>
        <v>0</v>
      </c>
      <c r="AR24" s="6">
        <f t="shared" si="6"/>
        <v>0</v>
      </c>
      <c r="AS24" s="50">
        <f t="shared" si="7"/>
        <v>0</v>
      </c>
      <c r="AT24" s="7"/>
      <c r="AU24" s="112"/>
      <c r="AV24" s="7"/>
      <c r="AW24" s="7"/>
      <c r="AX24" s="7"/>
      <c r="AY24" s="118"/>
      <c r="AZ24" s="98">
        <f>'[1]План 2022'!$Q19</f>
        <v>0</v>
      </c>
      <c r="BA24" s="115">
        <f>'[4]План 2022'!$R19+'[4]План 2022'!$V19</f>
        <v>0</v>
      </c>
      <c r="BB24" s="98">
        <f>'[2]План 2022'!$Q19</f>
        <v>0</v>
      </c>
      <c r="BC24" s="115">
        <f>'[2]План 2022'!$R19+'[2]План 2022'!$V19</f>
        <v>0</v>
      </c>
      <c r="BD24" s="6">
        <f t="shared" si="8"/>
        <v>0</v>
      </c>
      <c r="BE24" s="50">
        <f t="shared" si="9"/>
        <v>0</v>
      </c>
      <c r="BF24" s="7"/>
      <c r="BG24" s="112"/>
      <c r="BH24" s="112"/>
      <c r="BI24" s="112">
        <v>0</v>
      </c>
      <c r="BJ24" s="7"/>
      <c r="BK24" s="112"/>
      <c r="BL24" s="7"/>
      <c r="BM24" s="118"/>
      <c r="BN24" s="98">
        <f>'[1]План 2022'!$U19</f>
        <v>0</v>
      </c>
      <c r="BO24" s="115">
        <f>'[1]План 2022'!$V19</f>
        <v>0</v>
      </c>
      <c r="BP24" s="98">
        <f>'[2]План 2022'!$U19</f>
        <v>0</v>
      </c>
      <c r="BQ24" s="115">
        <f>'[2]План 2022'!$V19</f>
        <v>0</v>
      </c>
      <c r="BR24" s="6">
        <f t="shared" si="10"/>
        <v>0</v>
      </c>
      <c r="BS24" s="50">
        <f t="shared" si="11"/>
        <v>0</v>
      </c>
      <c r="BT24" s="7"/>
      <c r="BU24" s="122"/>
      <c r="BV24" s="7"/>
      <c r="BW24" s="122"/>
      <c r="BX24" s="7"/>
      <c r="BY24" s="127"/>
    </row>
    <row r="25" spans="1:77" s="2" customFormat="1" x14ac:dyDescent="0.25">
      <c r="A25" s="27">
        <v>12</v>
      </c>
      <c r="B25" s="26" t="str">
        <f>'[1]План 2022'!$B20</f>
        <v>ГП № 1</v>
      </c>
      <c r="C25" s="98">
        <f>'[1]План 2022'!$E20</f>
        <v>15177</v>
      </c>
      <c r="D25" s="115">
        <f>'[1]План 2022'!$F20</f>
        <v>92443.709999999992</v>
      </c>
      <c r="E25" s="98">
        <f>'[2]План 2022'!$E20</f>
        <v>15177</v>
      </c>
      <c r="F25" s="115">
        <f>'[2]План 2022'!$F20</f>
        <v>92443.709999999992</v>
      </c>
      <c r="G25" s="115">
        <f>'[2]План 2022'!$G20</f>
        <v>11926</v>
      </c>
      <c r="H25" s="6">
        <f t="shared" si="0"/>
        <v>0</v>
      </c>
      <c r="I25" s="50">
        <f t="shared" si="1"/>
        <v>0</v>
      </c>
      <c r="J25" s="7"/>
      <c r="K25" s="112"/>
      <c r="L25" s="7">
        <f t="shared" si="16"/>
        <v>0</v>
      </c>
      <c r="M25" s="112"/>
      <c r="N25" s="7"/>
      <c r="O25" s="220"/>
      <c r="P25" s="233">
        <f>'[1]План 2022'!$J20</f>
        <v>39002</v>
      </c>
      <c r="Q25" s="115">
        <f>'[1]План 2022'!$K20</f>
        <v>44861.41</v>
      </c>
      <c r="R25" s="115">
        <f>'[1]План 2022'!$M20</f>
        <v>19000</v>
      </c>
      <c r="S25" s="235">
        <f>[1]ГП1!$X$103</f>
        <v>20417.97</v>
      </c>
      <c r="T25" s="233">
        <f>'[2]План 2022'!$J20</f>
        <v>39002</v>
      </c>
      <c r="U25" s="115">
        <f>'[2]План 2022'!$K20</f>
        <v>44861.41</v>
      </c>
      <c r="V25" s="115">
        <f>'[2]План 2022'!$M20</f>
        <v>19000</v>
      </c>
      <c r="W25" s="235">
        <f>[2]ГП1!$X$103</f>
        <v>20417.97</v>
      </c>
      <c r="X25" s="240">
        <f t="shared" si="2"/>
        <v>0</v>
      </c>
      <c r="Y25" s="241">
        <f t="shared" si="3"/>
        <v>0</v>
      </c>
      <c r="Z25" s="240">
        <f t="shared" si="4"/>
        <v>0</v>
      </c>
      <c r="AA25" s="241">
        <f t="shared" si="5"/>
        <v>0</v>
      </c>
      <c r="AB25" s="224"/>
      <c r="AC25" s="220"/>
      <c r="AD25" s="228">
        <f t="shared" si="12"/>
        <v>0</v>
      </c>
      <c r="AE25" s="112">
        <f t="shared" si="13"/>
        <v>0</v>
      </c>
      <c r="AF25" s="7">
        <f t="shared" si="14"/>
        <v>0</v>
      </c>
      <c r="AG25" s="118">
        <f t="shared" si="15"/>
        <v>0</v>
      </c>
      <c r="AH25" s="228"/>
      <c r="AI25" s="112"/>
      <c r="AJ25" s="112"/>
      <c r="AK25" s="118"/>
      <c r="AL25" s="228"/>
      <c r="AM25" s="118"/>
      <c r="AN25" s="231">
        <f>'[1]План 2022'!$O20</f>
        <v>17747</v>
      </c>
      <c r="AO25" s="115">
        <f>'[1]План 2022'!$P20</f>
        <v>56871.090000000004</v>
      </c>
      <c r="AP25" s="98">
        <f>'[2]План 2022'!$O20</f>
        <v>17747</v>
      </c>
      <c r="AQ25" s="115">
        <f>'[2]План 2022'!$P20</f>
        <v>56966.600000000006</v>
      </c>
      <c r="AR25" s="6">
        <f t="shared" si="6"/>
        <v>0</v>
      </c>
      <c r="AS25" s="50">
        <f t="shared" si="7"/>
        <v>95.510000000002037</v>
      </c>
      <c r="AT25" s="7"/>
      <c r="AU25" s="112"/>
      <c r="AV25" s="7">
        <f>AR25</f>
        <v>0</v>
      </c>
      <c r="AW25" s="112">
        <f>AS25</f>
        <v>95.510000000002037</v>
      </c>
      <c r="AX25" s="7"/>
      <c r="AY25" s="118"/>
      <c r="AZ25" s="98">
        <f>'[1]План 2022'!$Q20</f>
        <v>28170</v>
      </c>
      <c r="BA25" s="115">
        <f>'[4]План 2022'!$R20+'[4]План 2022'!$V20</f>
        <v>90461.45</v>
      </c>
      <c r="BB25" s="98">
        <f>'[2]План 2022'!$Q20</f>
        <v>28170</v>
      </c>
      <c r="BC25" s="115">
        <f>'[2]План 2022'!$R20+'[2]План 2022'!$V20</f>
        <v>94672.58</v>
      </c>
      <c r="BD25" s="6">
        <f t="shared" si="8"/>
        <v>0</v>
      </c>
      <c r="BE25" s="50">
        <f t="shared" si="9"/>
        <v>4211.1300000000047</v>
      </c>
      <c r="BF25" s="7"/>
      <c r="BG25" s="112"/>
      <c r="BH25" s="112"/>
      <c r="BI25" s="112">
        <v>5029.6108266500069</v>
      </c>
      <c r="BJ25" s="7"/>
      <c r="BK25" s="112">
        <f>1286.08+2925.03</f>
        <v>4211.1100000000006</v>
      </c>
      <c r="BL25" s="7"/>
      <c r="BM25" s="118">
        <v>10280</v>
      </c>
      <c r="BN25" s="98">
        <f>'[1]План 2022'!$U20</f>
        <v>998</v>
      </c>
      <c r="BO25" s="115">
        <f>'[1]План 2022'!$V20</f>
        <v>2755.5813399999997</v>
      </c>
      <c r="BP25" s="98">
        <f>'[2]План 2022'!$U20</f>
        <v>998</v>
      </c>
      <c r="BQ25" s="115">
        <f>'[2]План 2022'!$V20</f>
        <v>2755.5813399999997</v>
      </c>
      <c r="BR25" s="6">
        <f t="shared" si="10"/>
        <v>0</v>
      </c>
      <c r="BS25" s="50">
        <f t="shared" si="11"/>
        <v>0</v>
      </c>
      <c r="BT25" s="7"/>
      <c r="BU25" s="122"/>
      <c r="BV25" s="7"/>
      <c r="BW25" s="122"/>
      <c r="BX25" s="7"/>
      <c r="BY25" s="127"/>
    </row>
    <row r="26" spans="1:77" s="2" customFormat="1" x14ac:dyDescent="0.25">
      <c r="A26" s="25">
        <v>13</v>
      </c>
      <c r="B26" s="26" t="str">
        <f>'[1]План 2022'!$B21</f>
        <v>ГП № 3</v>
      </c>
      <c r="C26" s="98">
        <f>'[1]План 2022'!$E21</f>
        <v>17903</v>
      </c>
      <c r="D26" s="115">
        <f>'[1]План 2022'!$F21</f>
        <v>109253.09</v>
      </c>
      <c r="E26" s="98">
        <f>'[2]План 2022'!$E21</f>
        <v>17903</v>
      </c>
      <c r="F26" s="115">
        <f>'[2]План 2022'!$F21</f>
        <v>109253.09</v>
      </c>
      <c r="G26" s="115">
        <f>'[2]План 2022'!$G21</f>
        <v>13808</v>
      </c>
      <c r="H26" s="6">
        <f t="shared" si="0"/>
        <v>0</v>
      </c>
      <c r="I26" s="50">
        <f t="shared" si="1"/>
        <v>0</v>
      </c>
      <c r="J26" s="7"/>
      <c r="K26" s="112"/>
      <c r="L26" s="7">
        <f t="shared" si="16"/>
        <v>0</v>
      </c>
      <c r="M26" s="112"/>
      <c r="N26" s="7"/>
      <c r="O26" s="220"/>
      <c r="P26" s="233">
        <f>'[1]План 2022'!$J21</f>
        <v>47000</v>
      </c>
      <c r="Q26" s="115">
        <f>'[1]План 2022'!$K21</f>
        <v>52314.94</v>
      </c>
      <c r="R26" s="115">
        <f>'[1]План 2022'!$M21</f>
        <v>25000</v>
      </c>
      <c r="S26" s="235">
        <f>[1]ГП3!$X$103</f>
        <v>26865.75</v>
      </c>
      <c r="T26" s="233">
        <f>'[2]План 2022'!$J21</f>
        <v>47000</v>
      </c>
      <c r="U26" s="115">
        <f>'[2]План 2022'!$K21</f>
        <v>52314.94</v>
      </c>
      <c r="V26" s="115">
        <f>'[2]План 2022'!$M21</f>
        <v>25000</v>
      </c>
      <c r="W26" s="235">
        <f>[2]ГП3!$X$103</f>
        <v>26865.75</v>
      </c>
      <c r="X26" s="240">
        <f t="shared" si="2"/>
        <v>0</v>
      </c>
      <c r="Y26" s="241">
        <f t="shared" si="3"/>
        <v>0</v>
      </c>
      <c r="Z26" s="240">
        <f t="shared" si="4"/>
        <v>0</v>
      </c>
      <c r="AA26" s="241">
        <f t="shared" si="5"/>
        <v>0</v>
      </c>
      <c r="AB26" s="224"/>
      <c r="AC26" s="220"/>
      <c r="AD26" s="228">
        <f t="shared" si="12"/>
        <v>0</v>
      </c>
      <c r="AE26" s="112">
        <f t="shared" si="13"/>
        <v>0</v>
      </c>
      <c r="AF26" s="7">
        <f t="shared" si="14"/>
        <v>0</v>
      </c>
      <c r="AG26" s="118">
        <f t="shared" si="15"/>
        <v>0</v>
      </c>
      <c r="AH26" s="228"/>
      <c r="AI26" s="112"/>
      <c r="AJ26" s="112"/>
      <c r="AK26" s="118"/>
      <c r="AL26" s="228"/>
      <c r="AM26" s="118"/>
      <c r="AN26" s="231">
        <f>'[1]План 2022'!$O21</f>
        <v>5647</v>
      </c>
      <c r="AO26" s="115">
        <f>'[1]План 2022'!$P21</f>
        <v>16105.75</v>
      </c>
      <c r="AP26" s="98">
        <f>'[2]План 2022'!$O21</f>
        <v>5647</v>
      </c>
      <c r="AQ26" s="115">
        <f>'[2]План 2022'!$P21</f>
        <v>15906.76</v>
      </c>
      <c r="AR26" s="6">
        <f t="shared" si="6"/>
        <v>0</v>
      </c>
      <c r="AS26" s="50">
        <f t="shared" si="7"/>
        <v>-198.98999999999978</v>
      </c>
      <c r="AT26" s="7"/>
      <c r="AU26" s="112"/>
      <c r="AV26" s="7"/>
      <c r="AW26" s="7"/>
      <c r="AX26" s="7"/>
      <c r="AY26" s="118"/>
      <c r="AZ26" s="98">
        <f>'[1]План 2022'!$Q21</f>
        <v>37540</v>
      </c>
      <c r="BA26" s="115">
        <f>'[4]План 2022'!$R21+'[4]План 2022'!$V21</f>
        <v>101698.19</v>
      </c>
      <c r="BB26" s="98">
        <f>'[2]План 2022'!$Q21</f>
        <v>37540</v>
      </c>
      <c r="BC26" s="115">
        <f>'[2]План 2022'!$R21+'[2]План 2022'!$V21</f>
        <v>107310.06</v>
      </c>
      <c r="BD26" s="6">
        <f t="shared" si="8"/>
        <v>0</v>
      </c>
      <c r="BE26" s="50">
        <f t="shared" si="9"/>
        <v>5611.8699999999953</v>
      </c>
      <c r="BF26" s="7"/>
      <c r="BG26" s="112"/>
      <c r="BH26" s="112"/>
      <c r="BI26" s="112">
        <v>6104.3750314076751</v>
      </c>
      <c r="BJ26" s="7"/>
      <c r="BK26" s="112">
        <f>1713.9+3897.97</f>
        <v>5611.87</v>
      </c>
      <c r="BL26" s="7"/>
      <c r="BM26" s="118">
        <v>6275</v>
      </c>
      <c r="BN26" s="98">
        <f>'[1]План 2022'!$U21</f>
        <v>1000</v>
      </c>
      <c r="BO26" s="115">
        <f>'[1]План 2022'!$V21</f>
        <v>2890.7498000000001</v>
      </c>
      <c r="BP26" s="98">
        <f>'[2]План 2022'!$U21</f>
        <v>1000</v>
      </c>
      <c r="BQ26" s="115">
        <f>'[2]План 2022'!$V21</f>
        <v>2890.7498000000001</v>
      </c>
      <c r="BR26" s="6">
        <f t="shared" si="10"/>
        <v>0</v>
      </c>
      <c r="BS26" s="50">
        <f t="shared" si="11"/>
        <v>0</v>
      </c>
      <c r="BT26" s="7"/>
      <c r="BU26" s="122"/>
      <c r="BV26" s="7"/>
      <c r="BW26" s="122"/>
      <c r="BX26" s="7"/>
      <c r="BY26" s="127"/>
    </row>
    <row r="27" spans="1:77" s="2" customFormat="1" x14ac:dyDescent="0.25">
      <c r="A27" s="27">
        <v>14</v>
      </c>
      <c r="B27" s="26" t="str">
        <f>'[1]План 2022'!$B22</f>
        <v>ГДП № 1</v>
      </c>
      <c r="C27" s="98">
        <f>'[1]План 2022'!$E22</f>
        <v>28980</v>
      </c>
      <c r="D27" s="115">
        <f>'[1]План 2022'!$F22</f>
        <v>193887.59000000003</v>
      </c>
      <c r="E27" s="98">
        <f>'[2]План 2022'!$E22</f>
        <v>28980</v>
      </c>
      <c r="F27" s="115">
        <f>'[2]План 2022'!$F22</f>
        <v>193887.59000000003</v>
      </c>
      <c r="G27" s="115">
        <f>'[2]План 2022'!$G22</f>
        <v>0</v>
      </c>
      <c r="H27" s="6">
        <f t="shared" si="0"/>
        <v>0</v>
      </c>
      <c r="I27" s="50">
        <f t="shared" si="1"/>
        <v>0</v>
      </c>
      <c r="J27" s="7"/>
      <c r="K27" s="112"/>
      <c r="L27" s="7">
        <f t="shared" si="16"/>
        <v>0</v>
      </c>
      <c r="M27" s="112"/>
      <c r="N27" s="7"/>
      <c r="O27" s="220"/>
      <c r="P27" s="233">
        <f>'[1]План 2022'!$J22</f>
        <v>130000</v>
      </c>
      <c r="Q27" s="115">
        <f>'[1]План 2022'!$K22</f>
        <v>152601.99999999997</v>
      </c>
      <c r="R27" s="115">
        <f>'[1]План 2022'!$M22</f>
        <v>0</v>
      </c>
      <c r="S27" s="235"/>
      <c r="T27" s="233">
        <f>'[2]План 2022'!$J22</f>
        <v>130000</v>
      </c>
      <c r="U27" s="115">
        <f>'[2]План 2022'!$K22</f>
        <v>152601.99999999997</v>
      </c>
      <c r="V27" s="115">
        <f>'[2]План 2022'!$M22</f>
        <v>0</v>
      </c>
      <c r="W27" s="235"/>
      <c r="X27" s="240">
        <f t="shared" si="2"/>
        <v>0</v>
      </c>
      <c r="Y27" s="241">
        <f t="shared" si="3"/>
        <v>0</v>
      </c>
      <c r="Z27" s="240">
        <f t="shared" si="4"/>
        <v>0</v>
      </c>
      <c r="AA27" s="241">
        <f t="shared" si="5"/>
        <v>0</v>
      </c>
      <c r="AB27" s="224"/>
      <c r="AC27" s="220"/>
      <c r="AD27" s="228">
        <f t="shared" si="12"/>
        <v>0</v>
      </c>
      <c r="AE27" s="112">
        <f t="shared" si="13"/>
        <v>0</v>
      </c>
      <c r="AF27" s="7">
        <f t="shared" si="14"/>
        <v>0</v>
      </c>
      <c r="AG27" s="118">
        <f t="shared" si="15"/>
        <v>0</v>
      </c>
      <c r="AH27" s="228"/>
      <c r="AI27" s="112"/>
      <c r="AJ27" s="112"/>
      <c r="AK27" s="118"/>
      <c r="AL27" s="228"/>
      <c r="AM27" s="118"/>
      <c r="AN27" s="231">
        <f>'[1]План 2022'!$O22</f>
        <v>38400</v>
      </c>
      <c r="AO27" s="115">
        <f>'[1]План 2022'!$P22</f>
        <v>109520.26</v>
      </c>
      <c r="AP27" s="98">
        <f>'[2]План 2022'!$O22</f>
        <v>38400</v>
      </c>
      <c r="AQ27" s="115">
        <f>'[2]План 2022'!$P22</f>
        <v>109520.26</v>
      </c>
      <c r="AR27" s="6">
        <f t="shared" si="6"/>
        <v>0</v>
      </c>
      <c r="AS27" s="50">
        <f t="shared" si="7"/>
        <v>0</v>
      </c>
      <c r="AT27" s="7"/>
      <c r="AU27" s="112"/>
      <c r="AV27" s="7"/>
      <c r="AW27" s="7"/>
      <c r="AX27" s="7"/>
      <c r="AY27" s="118"/>
      <c r="AZ27" s="98">
        <f>'[1]План 2022'!$Q22</f>
        <v>55885</v>
      </c>
      <c r="BA27" s="115">
        <f>'[4]План 2022'!$R22+'[4]План 2022'!$V22</f>
        <v>135314.14000000001</v>
      </c>
      <c r="BB27" s="98">
        <f>'[2]План 2022'!$Q22</f>
        <v>55885</v>
      </c>
      <c r="BC27" s="115">
        <f>'[2]План 2022'!$R22+'[2]План 2022'!$V22</f>
        <v>141116.96</v>
      </c>
      <c r="BD27" s="6">
        <f t="shared" si="8"/>
        <v>0</v>
      </c>
      <c r="BE27" s="50">
        <f t="shared" si="9"/>
        <v>5802.8199999999779</v>
      </c>
      <c r="BF27" s="7"/>
      <c r="BG27" s="112"/>
      <c r="BH27" s="112"/>
      <c r="BI27" s="112">
        <v>4316.338741791561</v>
      </c>
      <c r="BJ27" s="7"/>
      <c r="BK27" s="112">
        <v>5802.82</v>
      </c>
      <c r="BL27" s="7"/>
      <c r="BM27" s="118"/>
      <c r="BN27" s="98">
        <f>'[1]План 2022'!$U22</f>
        <v>1730</v>
      </c>
      <c r="BO27" s="115">
        <f>'[1]План 2022'!$V22</f>
        <v>4623.5654000000004</v>
      </c>
      <c r="BP27" s="98">
        <f>'[2]План 2022'!$U22</f>
        <v>1730</v>
      </c>
      <c r="BQ27" s="115">
        <f>'[2]План 2022'!$V22</f>
        <v>4623.5654000000004</v>
      </c>
      <c r="BR27" s="6">
        <f t="shared" si="10"/>
        <v>0</v>
      </c>
      <c r="BS27" s="50">
        <f t="shared" si="11"/>
        <v>0</v>
      </c>
      <c r="BT27" s="7"/>
      <c r="BU27" s="122"/>
      <c r="BV27" s="7"/>
      <c r="BW27" s="122"/>
      <c r="BX27" s="7"/>
      <c r="BY27" s="127"/>
    </row>
    <row r="28" spans="1:77" s="2" customFormat="1" x14ac:dyDescent="0.25">
      <c r="A28" s="25">
        <v>15</v>
      </c>
      <c r="B28" s="26" t="str">
        <f>'[1]План 2022'!$B23</f>
        <v>ГДП № 2</v>
      </c>
      <c r="C28" s="98">
        <f>'[1]План 2022'!$E23</f>
        <v>7763</v>
      </c>
      <c r="D28" s="115">
        <f>'[1]План 2022'!$F23</f>
        <v>51800.520000000004</v>
      </c>
      <c r="E28" s="98">
        <f>'[2]План 2022'!$E23</f>
        <v>7763</v>
      </c>
      <c r="F28" s="115">
        <f>'[2]План 2022'!$F23</f>
        <v>51800.520000000004</v>
      </c>
      <c r="G28" s="115">
        <f>'[2]План 2022'!$G23</f>
        <v>0</v>
      </c>
      <c r="H28" s="6">
        <f t="shared" si="0"/>
        <v>0</v>
      </c>
      <c r="I28" s="50">
        <f t="shared" si="1"/>
        <v>0</v>
      </c>
      <c r="J28" s="7"/>
      <c r="K28" s="112"/>
      <c r="L28" s="7">
        <f t="shared" si="16"/>
        <v>0</v>
      </c>
      <c r="M28" s="112"/>
      <c r="N28" s="7"/>
      <c r="O28" s="220"/>
      <c r="P28" s="233">
        <f>'[1]План 2022'!$J23</f>
        <v>55000</v>
      </c>
      <c r="Q28" s="115">
        <f>'[1]План 2022'!$K23</f>
        <v>63118.130000000012</v>
      </c>
      <c r="R28" s="115">
        <f>'[1]План 2022'!$M23</f>
        <v>0</v>
      </c>
      <c r="S28" s="235"/>
      <c r="T28" s="233">
        <f>'[2]План 2022'!$J23</f>
        <v>55000</v>
      </c>
      <c r="U28" s="115">
        <f>'[2]План 2022'!$K23</f>
        <v>63118.130000000012</v>
      </c>
      <c r="V28" s="115">
        <f>'[2]План 2022'!$M23</f>
        <v>0</v>
      </c>
      <c r="W28" s="235"/>
      <c r="X28" s="240">
        <f t="shared" si="2"/>
        <v>0</v>
      </c>
      <c r="Y28" s="241">
        <f t="shared" si="3"/>
        <v>0</v>
      </c>
      <c r="Z28" s="240">
        <f t="shared" si="4"/>
        <v>0</v>
      </c>
      <c r="AA28" s="241">
        <f t="shared" si="5"/>
        <v>0</v>
      </c>
      <c r="AB28" s="224"/>
      <c r="AC28" s="220"/>
      <c r="AD28" s="228">
        <f t="shared" si="12"/>
        <v>0</v>
      </c>
      <c r="AE28" s="112">
        <f t="shared" si="13"/>
        <v>0</v>
      </c>
      <c r="AF28" s="7">
        <f t="shared" si="14"/>
        <v>0</v>
      </c>
      <c r="AG28" s="118">
        <f t="shared" si="15"/>
        <v>0</v>
      </c>
      <c r="AH28" s="228"/>
      <c r="AI28" s="112"/>
      <c r="AJ28" s="112"/>
      <c r="AK28" s="118"/>
      <c r="AL28" s="228"/>
      <c r="AM28" s="118"/>
      <c r="AN28" s="231">
        <f>'[1]План 2022'!$O23</f>
        <v>6500</v>
      </c>
      <c r="AO28" s="115">
        <f>'[1]План 2022'!$P23</f>
        <v>18538.59</v>
      </c>
      <c r="AP28" s="98">
        <f>'[2]План 2022'!$O23</f>
        <v>6500</v>
      </c>
      <c r="AQ28" s="115">
        <f>'[2]План 2022'!$P23</f>
        <v>18538.59</v>
      </c>
      <c r="AR28" s="6">
        <f t="shared" si="6"/>
        <v>0</v>
      </c>
      <c r="AS28" s="50">
        <f t="shared" si="7"/>
        <v>0</v>
      </c>
      <c r="AT28" s="7"/>
      <c r="AU28" s="112"/>
      <c r="AV28" s="7"/>
      <c r="AW28" s="7"/>
      <c r="AX28" s="7"/>
      <c r="AY28" s="118"/>
      <c r="AZ28" s="98">
        <f>'[1]План 2022'!$Q23</f>
        <v>20130</v>
      </c>
      <c r="BA28" s="115">
        <f>'[4]План 2022'!$R23+'[4]План 2022'!$V23</f>
        <v>38906.5</v>
      </c>
      <c r="BB28" s="98">
        <f>'[2]План 2022'!$Q23</f>
        <v>20130</v>
      </c>
      <c r="BC28" s="115">
        <f>'[2]План 2022'!$R23+'[2]План 2022'!$V23</f>
        <v>40996.699999999997</v>
      </c>
      <c r="BD28" s="6">
        <f t="shared" si="8"/>
        <v>0</v>
      </c>
      <c r="BE28" s="50">
        <f t="shared" si="9"/>
        <v>2090.1999999999971</v>
      </c>
      <c r="BF28" s="7"/>
      <c r="BG28" s="112"/>
      <c r="BH28" s="112"/>
      <c r="BI28" s="112">
        <v>1142.3208119138649</v>
      </c>
      <c r="BJ28" s="7"/>
      <c r="BK28" s="112">
        <v>2090.1999999999998</v>
      </c>
      <c r="BL28" s="7"/>
      <c r="BM28" s="118">
        <v>3424</v>
      </c>
      <c r="BN28" s="98">
        <f>'[1]План 2022'!$U23</f>
        <v>600</v>
      </c>
      <c r="BO28" s="115">
        <f>'[1]План 2022'!$V23</f>
        <v>1596.2379999999998</v>
      </c>
      <c r="BP28" s="98">
        <f>'[2]План 2022'!$U23</f>
        <v>600</v>
      </c>
      <c r="BQ28" s="115">
        <f>'[2]План 2022'!$V23</f>
        <v>1596.2379999999998</v>
      </c>
      <c r="BR28" s="6">
        <f t="shared" si="10"/>
        <v>0</v>
      </c>
      <c r="BS28" s="50">
        <f t="shared" si="11"/>
        <v>0</v>
      </c>
      <c r="BT28" s="7"/>
      <c r="BU28" s="122"/>
      <c r="BV28" s="7"/>
      <c r="BW28" s="122"/>
      <c r="BX28" s="7"/>
      <c r="BY28" s="127"/>
    </row>
    <row r="29" spans="1:77" s="2" customFormat="1" x14ac:dyDescent="0.25">
      <c r="A29" s="27">
        <v>16</v>
      </c>
      <c r="B29" s="26" t="str">
        <f>'[1]План 2022'!$B24</f>
        <v>Гор. стоматология</v>
      </c>
      <c r="C29" s="98">
        <f>'[1]План 2022'!$E24</f>
        <v>0</v>
      </c>
      <c r="D29" s="115">
        <f>'[1]План 2022'!$F24</f>
        <v>0</v>
      </c>
      <c r="E29" s="98">
        <f>'[2]План 2022'!$E24</f>
        <v>0</v>
      </c>
      <c r="F29" s="115">
        <f>'[2]План 2022'!$F24</f>
        <v>0</v>
      </c>
      <c r="G29" s="115">
        <f>'[2]План 2022'!$G24</f>
        <v>0</v>
      </c>
      <c r="H29" s="6">
        <f t="shared" si="0"/>
        <v>0</v>
      </c>
      <c r="I29" s="50">
        <f t="shared" si="1"/>
        <v>0</v>
      </c>
      <c r="J29" s="7"/>
      <c r="K29" s="112"/>
      <c r="L29" s="7">
        <f t="shared" si="16"/>
        <v>0</v>
      </c>
      <c r="M29" s="112"/>
      <c r="N29" s="7"/>
      <c r="O29" s="220"/>
      <c r="P29" s="233">
        <f>'[1]План 2022'!$J24</f>
        <v>600</v>
      </c>
      <c r="Q29" s="115">
        <f>'[1]План 2022'!$K24</f>
        <v>545.78</v>
      </c>
      <c r="R29" s="115">
        <f>'[1]План 2022'!$M24</f>
        <v>0</v>
      </c>
      <c r="S29" s="235"/>
      <c r="T29" s="233">
        <f>'[2]План 2022'!$J24</f>
        <v>600</v>
      </c>
      <c r="U29" s="115">
        <f>'[2]План 2022'!$K24</f>
        <v>545.78</v>
      </c>
      <c r="V29" s="115">
        <f>'[2]План 2022'!$M24</f>
        <v>0</v>
      </c>
      <c r="W29" s="235"/>
      <c r="X29" s="240">
        <f t="shared" si="2"/>
        <v>0</v>
      </c>
      <c r="Y29" s="241">
        <f t="shared" si="3"/>
        <v>0</v>
      </c>
      <c r="Z29" s="240">
        <f t="shared" si="4"/>
        <v>0</v>
      </c>
      <c r="AA29" s="241">
        <f t="shared" si="5"/>
        <v>0</v>
      </c>
      <c r="AB29" s="224"/>
      <c r="AC29" s="220"/>
      <c r="AD29" s="228">
        <f t="shared" si="12"/>
        <v>0</v>
      </c>
      <c r="AE29" s="112">
        <f t="shared" si="13"/>
        <v>0</v>
      </c>
      <c r="AF29" s="7">
        <f t="shared" si="14"/>
        <v>0</v>
      </c>
      <c r="AG29" s="118">
        <f t="shared" si="15"/>
        <v>0</v>
      </c>
      <c r="AH29" s="228"/>
      <c r="AI29" s="112"/>
      <c r="AJ29" s="112"/>
      <c r="AK29" s="118"/>
      <c r="AL29" s="228"/>
      <c r="AM29" s="118"/>
      <c r="AN29" s="231">
        <f>'[1]План 2022'!$O24</f>
        <v>11826</v>
      </c>
      <c r="AO29" s="115">
        <f>'[1]План 2022'!$P24</f>
        <v>18825.34</v>
      </c>
      <c r="AP29" s="98">
        <f>'[2]План 2022'!$O24</f>
        <v>11826</v>
      </c>
      <c r="AQ29" s="115">
        <f>'[2]План 2022'!$P24</f>
        <v>18825.34</v>
      </c>
      <c r="AR29" s="6">
        <f t="shared" si="6"/>
        <v>0</v>
      </c>
      <c r="AS29" s="50">
        <f t="shared" si="7"/>
        <v>0</v>
      </c>
      <c r="AT29" s="7"/>
      <c r="AU29" s="112"/>
      <c r="AV29" s="7">
        <f t="shared" si="17"/>
        <v>0</v>
      </c>
      <c r="AW29" s="7">
        <f t="shared" si="18"/>
        <v>0</v>
      </c>
      <c r="AX29" s="7"/>
      <c r="AY29" s="118"/>
      <c r="AZ29" s="98">
        <f>'[1]План 2022'!$Q24</f>
        <v>20420</v>
      </c>
      <c r="BA29" s="115">
        <f>'[4]План 2022'!$R24+'[4]План 2022'!$V24</f>
        <v>75000</v>
      </c>
      <c r="BB29" s="98">
        <f>'[2]План 2022'!$Q24</f>
        <v>20420</v>
      </c>
      <c r="BC29" s="115">
        <f>'[2]План 2022'!$R24+'[2]План 2022'!$V24</f>
        <v>75000</v>
      </c>
      <c r="BD29" s="6">
        <f t="shared" si="8"/>
        <v>0</v>
      </c>
      <c r="BE29" s="50">
        <f t="shared" si="9"/>
        <v>0</v>
      </c>
      <c r="BF29" s="7"/>
      <c r="BG29" s="112"/>
      <c r="BH29" s="112"/>
      <c r="BI29" s="112">
        <v>0</v>
      </c>
      <c r="BJ29" s="7"/>
      <c r="BK29" s="112"/>
      <c r="BL29" s="7"/>
      <c r="BM29" s="118"/>
      <c r="BN29" s="98">
        <f>'[1]План 2022'!$U24</f>
        <v>0</v>
      </c>
      <c r="BO29" s="115">
        <f>'[1]План 2022'!$V24</f>
        <v>0</v>
      </c>
      <c r="BP29" s="98">
        <f>'[2]План 2022'!$U24</f>
        <v>0</v>
      </c>
      <c r="BQ29" s="115">
        <f>'[2]План 2022'!$V24</f>
        <v>0</v>
      </c>
      <c r="BR29" s="6">
        <f t="shared" si="10"/>
        <v>0</v>
      </c>
      <c r="BS29" s="50">
        <f t="shared" si="11"/>
        <v>0</v>
      </c>
      <c r="BT29" s="7"/>
      <c r="BU29" s="122"/>
      <c r="BV29" s="7"/>
      <c r="BW29" s="122"/>
      <c r="BX29" s="7"/>
      <c r="BY29" s="127"/>
    </row>
    <row r="30" spans="1:77" s="2" customFormat="1" x14ac:dyDescent="0.25">
      <c r="A30" s="25">
        <v>17</v>
      </c>
      <c r="B30" s="26" t="str">
        <f>'[1]План 2022'!$B25</f>
        <v>Детск. стоматолог.</v>
      </c>
      <c r="C30" s="98">
        <f>'[1]План 2022'!$E25</f>
        <v>0</v>
      </c>
      <c r="D30" s="115">
        <f>'[1]План 2022'!$F25</f>
        <v>0</v>
      </c>
      <c r="E30" s="98">
        <f>'[2]План 2022'!$E25</f>
        <v>0</v>
      </c>
      <c r="F30" s="115">
        <f>'[2]План 2022'!$F25</f>
        <v>0</v>
      </c>
      <c r="G30" s="115">
        <f>'[2]План 2022'!$G25</f>
        <v>0</v>
      </c>
      <c r="H30" s="6">
        <f t="shared" si="0"/>
        <v>0</v>
      </c>
      <c r="I30" s="50">
        <f t="shared" si="1"/>
        <v>0</v>
      </c>
      <c r="J30" s="7"/>
      <c r="K30" s="112"/>
      <c r="L30" s="7">
        <f t="shared" si="16"/>
        <v>0</v>
      </c>
      <c r="M30" s="112"/>
      <c r="N30" s="7"/>
      <c r="O30" s="220"/>
      <c r="P30" s="233">
        <f>'[1]План 2022'!$J25</f>
        <v>200</v>
      </c>
      <c r="Q30" s="115">
        <f>'[1]План 2022'!$K25</f>
        <v>181.93</v>
      </c>
      <c r="R30" s="115">
        <f>'[1]План 2022'!$M25</f>
        <v>0</v>
      </c>
      <c r="S30" s="235"/>
      <c r="T30" s="233">
        <f>'[2]План 2022'!$J25</f>
        <v>200</v>
      </c>
      <c r="U30" s="115">
        <f>'[2]План 2022'!$K25</f>
        <v>181.93</v>
      </c>
      <c r="V30" s="115">
        <f>'[2]План 2022'!$M25</f>
        <v>0</v>
      </c>
      <c r="W30" s="235"/>
      <c r="X30" s="240">
        <f t="shared" si="2"/>
        <v>0</v>
      </c>
      <c r="Y30" s="241">
        <f t="shared" si="3"/>
        <v>0</v>
      </c>
      <c r="Z30" s="240">
        <f t="shared" si="4"/>
        <v>0</v>
      </c>
      <c r="AA30" s="241">
        <f t="shared" si="5"/>
        <v>0</v>
      </c>
      <c r="AB30" s="224"/>
      <c r="AC30" s="220"/>
      <c r="AD30" s="228">
        <f t="shared" si="12"/>
        <v>0</v>
      </c>
      <c r="AE30" s="112">
        <f t="shared" si="13"/>
        <v>0</v>
      </c>
      <c r="AF30" s="7">
        <f t="shared" si="14"/>
        <v>0</v>
      </c>
      <c r="AG30" s="118">
        <f t="shared" si="15"/>
        <v>0</v>
      </c>
      <c r="AH30" s="228"/>
      <c r="AI30" s="112"/>
      <c r="AJ30" s="112"/>
      <c r="AK30" s="118"/>
      <c r="AL30" s="228"/>
      <c r="AM30" s="118"/>
      <c r="AN30" s="231">
        <f>'[1]План 2022'!$O25</f>
        <v>0</v>
      </c>
      <c r="AO30" s="115">
        <f>'[1]План 2022'!$P25</f>
        <v>0</v>
      </c>
      <c r="AP30" s="98">
        <f>'[2]План 2022'!$O25</f>
        <v>0</v>
      </c>
      <c r="AQ30" s="115">
        <f>'[2]План 2022'!$P25</f>
        <v>0</v>
      </c>
      <c r="AR30" s="6">
        <f t="shared" si="6"/>
        <v>0</v>
      </c>
      <c r="AS30" s="50">
        <f t="shared" si="7"/>
        <v>0</v>
      </c>
      <c r="AT30" s="7"/>
      <c r="AU30" s="112"/>
      <c r="AV30" s="7"/>
      <c r="AW30" s="7"/>
      <c r="AX30" s="7"/>
      <c r="AY30" s="118"/>
      <c r="AZ30" s="98">
        <f>'[1]План 2022'!$Q25</f>
        <v>17951</v>
      </c>
      <c r="BA30" s="115">
        <f>'[4]План 2022'!$R25+'[4]План 2022'!$V25</f>
        <v>69807.48</v>
      </c>
      <c r="BB30" s="98">
        <f>'[2]План 2022'!$Q25</f>
        <v>17951</v>
      </c>
      <c r="BC30" s="115">
        <f>'[2]План 2022'!$R25+'[2]План 2022'!$V25</f>
        <v>69807.48</v>
      </c>
      <c r="BD30" s="6">
        <f t="shared" si="8"/>
        <v>0</v>
      </c>
      <c r="BE30" s="50">
        <f t="shared" si="9"/>
        <v>0</v>
      </c>
      <c r="BF30" s="7"/>
      <c r="BG30" s="112"/>
      <c r="BH30" s="112"/>
      <c r="BI30" s="112">
        <v>0</v>
      </c>
      <c r="BJ30" s="7"/>
      <c r="BK30" s="112"/>
      <c r="BL30" s="7"/>
      <c r="BM30" s="118"/>
      <c r="BN30" s="98">
        <f>'[1]План 2022'!$U25</f>
        <v>0</v>
      </c>
      <c r="BO30" s="115">
        <f>'[1]План 2022'!$V25</f>
        <v>0</v>
      </c>
      <c r="BP30" s="98">
        <f>'[2]План 2022'!$U25</f>
        <v>0</v>
      </c>
      <c r="BQ30" s="115">
        <f>'[2]План 2022'!$V25</f>
        <v>0</v>
      </c>
      <c r="BR30" s="6">
        <f t="shared" si="10"/>
        <v>0</v>
      </c>
      <c r="BS30" s="50">
        <f t="shared" si="11"/>
        <v>0</v>
      </c>
      <c r="BT30" s="7"/>
      <c r="BU30" s="122"/>
      <c r="BV30" s="7"/>
      <c r="BW30" s="122"/>
      <c r="BX30" s="7"/>
      <c r="BY30" s="127"/>
    </row>
    <row r="31" spans="1:77" s="2" customFormat="1" hidden="1" x14ac:dyDescent="0.25">
      <c r="A31" s="27">
        <v>18</v>
      </c>
      <c r="B31" s="26">
        <f>'[1]План 2022'!$B26</f>
        <v>0</v>
      </c>
      <c r="C31" s="98">
        <f>'[1]План 2022'!$E26</f>
        <v>0</v>
      </c>
      <c r="D31" s="115">
        <f>'[1]План 2022'!$F26</f>
        <v>0</v>
      </c>
      <c r="E31" s="98">
        <f>'[2]План 2022'!$E26</f>
        <v>0</v>
      </c>
      <c r="F31" s="115">
        <f>'[2]План 2022'!$F26</f>
        <v>0</v>
      </c>
      <c r="G31" s="115">
        <f>'[2]План 2022'!$G26</f>
        <v>0</v>
      </c>
      <c r="H31" s="6">
        <f t="shared" si="0"/>
        <v>0</v>
      </c>
      <c r="I31" s="50">
        <f t="shared" si="1"/>
        <v>0</v>
      </c>
      <c r="J31" s="7"/>
      <c r="K31" s="112"/>
      <c r="L31" s="7">
        <f t="shared" si="16"/>
        <v>0</v>
      </c>
      <c r="M31" s="112"/>
      <c r="N31" s="7"/>
      <c r="O31" s="220"/>
      <c r="P31" s="233">
        <f>'[1]План 2022'!$J26</f>
        <v>0</v>
      </c>
      <c r="Q31" s="115">
        <f>'[1]План 2022'!$K26</f>
        <v>0</v>
      </c>
      <c r="R31" s="115">
        <f>'[1]План 2022'!$M26</f>
        <v>0</v>
      </c>
      <c r="S31" s="235"/>
      <c r="T31" s="233">
        <f>'[2]План 2022'!$J26</f>
        <v>0</v>
      </c>
      <c r="U31" s="115">
        <f>'[2]План 2022'!$K26</f>
        <v>0</v>
      </c>
      <c r="V31" s="115">
        <f>'[2]План 2022'!$M26</f>
        <v>0</v>
      </c>
      <c r="W31" s="235"/>
      <c r="X31" s="240">
        <f t="shared" si="2"/>
        <v>0</v>
      </c>
      <c r="Y31" s="241">
        <f t="shared" si="3"/>
        <v>0</v>
      </c>
      <c r="Z31" s="240">
        <f t="shared" si="4"/>
        <v>0</v>
      </c>
      <c r="AA31" s="241">
        <f t="shared" si="5"/>
        <v>0</v>
      </c>
      <c r="AB31" s="224"/>
      <c r="AC31" s="220"/>
      <c r="AD31" s="228">
        <f t="shared" si="12"/>
        <v>0</v>
      </c>
      <c r="AE31" s="112">
        <f t="shared" si="13"/>
        <v>0</v>
      </c>
      <c r="AF31" s="7">
        <f t="shared" si="14"/>
        <v>0</v>
      </c>
      <c r="AG31" s="118">
        <f t="shared" si="15"/>
        <v>0</v>
      </c>
      <c r="AH31" s="228"/>
      <c r="AI31" s="112"/>
      <c r="AJ31" s="112"/>
      <c r="AK31" s="118"/>
      <c r="AL31" s="228"/>
      <c r="AM31" s="118"/>
      <c r="AN31" s="231">
        <f>'[1]План 2022'!$O26</f>
        <v>0</v>
      </c>
      <c r="AO31" s="115">
        <f>'[1]План 2022'!$P26</f>
        <v>0</v>
      </c>
      <c r="AP31" s="98">
        <f>'[2]План 2022'!$O26</f>
        <v>0</v>
      </c>
      <c r="AQ31" s="115">
        <f>'[2]План 2022'!$P26</f>
        <v>0</v>
      </c>
      <c r="AR31" s="6">
        <f t="shared" si="6"/>
        <v>0</v>
      </c>
      <c r="AS31" s="50">
        <f t="shared" si="7"/>
        <v>0</v>
      </c>
      <c r="AT31" s="7"/>
      <c r="AU31" s="112"/>
      <c r="AV31" s="7"/>
      <c r="AW31" s="7"/>
      <c r="AX31" s="7"/>
      <c r="AY31" s="118"/>
      <c r="AZ31" s="98">
        <f>'[1]План 2022'!$Q26</f>
        <v>0</v>
      </c>
      <c r="BA31" s="115">
        <f>'[4]План 2022'!$R26+'[4]План 2022'!$V26</f>
        <v>0</v>
      </c>
      <c r="BB31" s="98">
        <f>'[2]План 2022'!$Q26</f>
        <v>0</v>
      </c>
      <c r="BC31" s="115">
        <f>'[2]План 2022'!$R26+'[2]План 2022'!$V26</f>
        <v>0</v>
      </c>
      <c r="BD31" s="6">
        <f t="shared" si="8"/>
        <v>0</v>
      </c>
      <c r="BE31" s="50">
        <f t="shared" si="9"/>
        <v>0</v>
      </c>
      <c r="BF31" s="7"/>
      <c r="BG31" s="112"/>
      <c r="BH31" s="112"/>
      <c r="BI31" s="112">
        <v>0</v>
      </c>
      <c r="BJ31" s="7"/>
      <c r="BK31" s="112"/>
      <c r="BL31" s="7"/>
      <c r="BM31" s="118"/>
      <c r="BN31" s="98">
        <f>'[1]План 2022'!$U26</f>
        <v>0</v>
      </c>
      <c r="BO31" s="115">
        <f>'[1]План 2022'!$V26</f>
        <v>0</v>
      </c>
      <c r="BP31" s="98">
        <f>'[2]План 2022'!$U26</f>
        <v>0</v>
      </c>
      <c r="BQ31" s="115">
        <f>'[2]План 2022'!$V26</f>
        <v>0</v>
      </c>
      <c r="BR31" s="6">
        <f t="shared" si="10"/>
        <v>0</v>
      </c>
      <c r="BS31" s="50">
        <f t="shared" si="11"/>
        <v>0</v>
      </c>
      <c r="BT31" s="7"/>
      <c r="BU31" s="122"/>
      <c r="BV31" s="7"/>
      <c r="BW31" s="122"/>
      <c r="BX31" s="7"/>
      <c r="BY31" s="127"/>
    </row>
    <row r="32" spans="1:77" s="2" customFormat="1" x14ac:dyDescent="0.25">
      <c r="A32" s="25">
        <v>18</v>
      </c>
      <c r="B32" s="26" t="str">
        <f>'[1]План 2022'!$B27</f>
        <v>ГССМП</v>
      </c>
      <c r="C32" s="98">
        <f>'[1]План 2022'!$E27</f>
        <v>0</v>
      </c>
      <c r="D32" s="115">
        <f>'[1]План 2022'!$F27</f>
        <v>0</v>
      </c>
      <c r="E32" s="98">
        <f>'[2]План 2022'!$E27</f>
        <v>0</v>
      </c>
      <c r="F32" s="115">
        <f>'[2]План 2022'!$F27</f>
        <v>0</v>
      </c>
      <c r="G32" s="115">
        <f>'[2]План 2022'!$G27</f>
        <v>0</v>
      </c>
      <c r="H32" s="6">
        <f t="shared" si="0"/>
        <v>0</v>
      </c>
      <c r="I32" s="50">
        <f t="shared" si="1"/>
        <v>0</v>
      </c>
      <c r="J32" s="7"/>
      <c r="K32" s="112"/>
      <c r="L32" s="7">
        <f t="shared" si="16"/>
        <v>0</v>
      </c>
      <c r="M32" s="112"/>
      <c r="N32" s="7"/>
      <c r="O32" s="220"/>
      <c r="P32" s="233">
        <f>'[1]План 2022'!$J27</f>
        <v>0</v>
      </c>
      <c r="Q32" s="115">
        <f>'[1]План 2022'!$K27</f>
        <v>0</v>
      </c>
      <c r="R32" s="115">
        <f>'[1]План 2022'!$M27</f>
        <v>0</v>
      </c>
      <c r="S32" s="235"/>
      <c r="T32" s="233">
        <f>'[2]План 2022'!$J27</f>
        <v>0</v>
      </c>
      <c r="U32" s="115">
        <f>'[2]План 2022'!$K27</f>
        <v>0</v>
      </c>
      <c r="V32" s="115">
        <f>'[2]План 2022'!$M27</f>
        <v>0</v>
      </c>
      <c r="W32" s="235"/>
      <c r="X32" s="240">
        <f t="shared" si="2"/>
        <v>0</v>
      </c>
      <c r="Y32" s="241">
        <f t="shared" si="3"/>
        <v>0</v>
      </c>
      <c r="Z32" s="240">
        <f t="shared" si="4"/>
        <v>0</v>
      </c>
      <c r="AA32" s="241">
        <f t="shared" si="5"/>
        <v>0</v>
      </c>
      <c r="AB32" s="224"/>
      <c r="AC32" s="220"/>
      <c r="AD32" s="228">
        <f t="shared" si="12"/>
        <v>0</v>
      </c>
      <c r="AE32" s="112">
        <f t="shared" si="13"/>
        <v>0</v>
      </c>
      <c r="AF32" s="7">
        <f>Z32</f>
        <v>0</v>
      </c>
      <c r="AG32" s="118">
        <f t="shared" si="15"/>
        <v>0</v>
      </c>
      <c r="AH32" s="228"/>
      <c r="AI32" s="112"/>
      <c r="AJ32" s="112"/>
      <c r="AK32" s="118"/>
      <c r="AL32" s="228"/>
      <c r="AM32" s="118"/>
      <c r="AN32" s="231">
        <f>'[1]План 2022'!$O27</f>
        <v>1500</v>
      </c>
      <c r="AO32" s="115">
        <f>'[1]План 2022'!$P27</f>
        <v>3979.65</v>
      </c>
      <c r="AP32" s="98">
        <f>'[2]План 2022'!$O27</f>
        <v>1500</v>
      </c>
      <c r="AQ32" s="115">
        <f>'[2]План 2022'!$P27</f>
        <v>3979.65</v>
      </c>
      <c r="AR32" s="6">
        <f t="shared" si="6"/>
        <v>0</v>
      </c>
      <c r="AS32" s="50">
        <f t="shared" si="7"/>
        <v>0</v>
      </c>
      <c r="AT32" s="7"/>
      <c r="AU32" s="112"/>
      <c r="AV32" s="7">
        <f t="shared" si="17"/>
        <v>0</v>
      </c>
      <c r="AW32" s="7">
        <f t="shared" si="18"/>
        <v>0</v>
      </c>
      <c r="AX32" s="7"/>
      <c r="AY32" s="118"/>
      <c r="AZ32" s="98">
        <f>'[1]План 2022'!$Q27</f>
        <v>0</v>
      </c>
      <c r="BA32" s="115">
        <f>'[4]План 2022'!$R27+'[4]План 2022'!$V27</f>
        <v>0</v>
      </c>
      <c r="BB32" s="98">
        <f>'[2]План 2022'!$Q27</f>
        <v>0</v>
      </c>
      <c r="BC32" s="115">
        <f>'[2]План 2022'!$R27+'[2]План 2022'!$V27</f>
        <v>0</v>
      </c>
      <c r="BD32" s="6">
        <f t="shared" si="8"/>
        <v>0</v>
      </c>
      <c r="BE32" s="50">
        <f t="shared" si="9"/>
        <v>0</v>
      </c>
      <c r="BF32" s="7"/>
      <c r="BG32" s="112"/>
      <c r="BH32" s="112"/>
      <c r="BI32" s="112">
        <v>0</v>
      </c>
      <c r="BJ32" s="7"/>
      <c r="BK32" s="112"/>
      <c r="BL32" s="7"/>
      <c r="BM32" s="118"/>
      <c r="BN32" s="98">
        <f>'[1]План 2022'!$U27</f>
        <v>0</v>
      </c>
      <c r="BO32" s="115">
        <f>'[1]План 2022'!$V27</f>
        <v>0</v>
      </c>
      <c r="BP32" s="98">
        <f>'[2]План 2022'!$U27</f>
        <v>0</v>
      </c>
      <c r="BQ32" s="115">
        <f>'[2]План 2022'!$V27</f>
        <v>0</v>
      </c>
      <c r="BR32" s="6">
        <f t="shared" si="10"/>
        <v>0</v>
      </c>
      <c r="BS32" s="50">
        <f t="shared" si="11"/>
        <v>0</v>
      </c>
      <c r="BT32" s="7"/>
      <c r="BU32" s="122"/>
      <c r="BV32" s="7"/>
      <c r="BW32" s="122"/>
      <c r="BX32" s="7"/>
      <c r="BY32" s="127"/>
    </row>
    <row r="33" spans="1:77" s="2" customFormat="1" x14ac:dyDescent="0.25">
      <c r="A33" s="27">
        <v>19</v>
      </c>
      <c r="B33" s="26" t="str">
        <f>'[1]План 2022'!$B28</f>
        <v>Елизов. ССМП</v>
      </c>
      <c r="C33" s="98">
        <f>'[1]План 2022'!$E28</f>
        <v>0</v>
      </c>
      <c r="D33" s="115">
        <f>'[1]План 2022'!$F28</f>
        <v>0</v>
      </c>
      <c r="E33" s="98">
        <f>'[2]План 2022'!$E28</f>
        <v>0</v>
      </c>
      <c r="F33" s="115">
        <f>'[2]План 2022'!$F28</f>
        <v>0</v>
      </c>
      <c r="G33" s="115">
        <f>'[2]План 2022'!$G28</f>
        <v>0</v>
      </c>
      <c r="H33" s="6">
        <f t="shared" si="0"/>
        <v>0</v>
      </c>
      <c r="I33" s="50">
        <f t="shared" si="1"/>
        <v>0</v>
      </c>
      <c r="J33" s="7"/>
      <c r="K33" s="112"/>
      <c r="L33" s="7">
        <f t="shared" si="16"/>
        <v>0</v>
      </c>
      <c r="M33" s="112"/>
      <c r="N33" s="7"/>
      <c r="O33" s="220"/>
      <c r="P33" s="233">
        <f>'[1]План 2022'!$J28</f>
        <v>0</v>
      </c>
      <c r="Q33" s="115">
        <f>'[1]План 2022'!$K28</f>
        <v>0</v>
      </c>
      <c r="R33" s="115">
        <f>'[1]План 2022'!$M28</f>
        <v>0</v>
      </c>
      <c r="S33" s="235"/>
      <c r="T33" s="233">
        <f>'[2]План 2022'!$J28</f>
        <v>0</v>
      </c>
      <c r="U33" s="115">
        <f>'[2]План 2022'!$K28</f>
        <v>0</v>
      </c>
      <c r="V33" s="115">
        <f>'[2]План 2022'!$M28</f>
        <v>0</v>
      </c>
      <c r="W33" s="235"/>
      <c r="X33" s="240">
        <f t="shared" si="2"/>
        <v>0</v>
      </c>
      <c r="Y33" s="241">
        <f t="shared" si="3"/>
        <v>0</v>
      </c>
      <c r="Z33" s="240">
        <f t="shared" si="4"/>
        <v>0</v>
      </c>
      <c r="AA33" s="241">
        <f t="shared" si="5"/>
        <v>0</v>
      </c>
      <c r="AB33" s="224"/>
      <c r="AC33" s="220"/>
      <c r="AD33" s="228">
        <f t="shared" si="12"/>
        <v>0</v>
      </c>
      <c r="AE33" s="112">
        <f t="shared" si="13"/>
        <v>0</v>
      </c>
      <c r="AF33" s="7">
        <f t="shared" si="14"/>
        <v>0</v>
      </c>
      <c r="AG33" s="118">
        <f t="shared" si="15"/>
        <v>0</v>
      </c>
      <c r="AH33" s="228"/>
      <c r="AI33" s="112"/>
      <c r="AJ33" s="112"/>
      <c r="AK33" s="118"/>
      <c r="AL33" s="228"/>
      <c r="AM33" s="118"/>
      <c r="AN33" s="231">
        <f>'[1]План 2022'!$O28</f>
        <v>4500</v>
      </c>
      <c r="AO33" s="115">
        <f>'[1]План 2022'!$P28</f>
        <v>11938.95</v>
      </c>
      <c r="AP33" s="98">
        <f>'[2]План 2022'!$O28</f>
        <v>4500</v>
      </c>
      <c r="AQ33" s="115">
        <f>'[2]План 2022'!$P28</f>
        <v>11938.95</v>
      </c>
      <c r="AR33" s="6">
        <f t="shared" si="6"/>
        <v>0</v>
      </c>
      <c r="AS33" s="50">
        <f t="shared" si="7"/>
        <v>0</v>
      </c>
      <c r="AT33" s="7"/>
      <c r="AU33" s="112"/>
      <c r="AV33" s="7">
        <f t="shared" si="17"/>
        <v>0</v>
      </c>
      <c r="AW33" s="7">
        <f t="shared" si="18"/>
        <v>0</v>
      </c>
      <c r="AX33" s="7"/>
      <c r="AY33" s="118"/>
      <c r="AZ33" s="98">
        <f>'[1]План 2022'!$Q28</f>
        <v>0</v>
      </c>
      <c r="BA33" s="115">
        <f>'[4]План 2022'!$R28+'[4]План 2022'!$V28</f>
        <v>0</v>
      </c>
      <c r="BB33" s="98">
        <f>'[2]План 2022'!$Q28</f>
        <v>0</v>
      </c>
      <c r="BC33" s="115">
        <f>'[2]План 2022'!$R28+'[2]План 2022'!$V28</f>
        <v>0</v>
      </c>
      <c r="BD33" s="6">
        <f t="shared" si="8"/>
        <v>0</v>
      </c>
      <c r="BE33" s="50">
        <f t="shared" si="9"/>
        <v>0</v>
      </c>
      <c r="BF33" s="7"/>
      <c r="BG33" s="112"/>
      <c r="BH33" s="112"/>
      <c r="BI33" s="112">
        <v>0</v>
      </c>
      <c r="BJ33" s="7"/>
      <c r="BK33" s="112"/>
      <c r="BL33" s="7"/>
      <c r="BM33" s="118"/>
      <c r="BN33" s="98">
        <f>'[1]План 2022'!$U28</f>
        <v>0</v>
      </c>
      <c r="BO33" s="115">
        <f>'[1]План 2022'!$V28</f>
        <v>0</v>
      </c>
      <c r="BP33" s="98">
        <f>'[2]План 2022'!$U28</f>
        <v>0</v>
      </c>
      <c r="BQ33" s="115">
        <f>'[2]План 2022'!$V28</f>
        <v>0</v>
      </c>
      <c r="BR33" s="6">
        <f t="shared" si="10"/>
        <v>0</v>
      </c>
      <c r="BS33" s="50">
        <f t="shared" si="11"/>
        <v>0</v>
      </c>
      <c r="BT33" s="7"/>
      <c r="BU33" s="122"/>
      <c r="BV33" s="7"/>
      <c r="BW33" s="122"/>
      <c r="BX33" s="7"/>
      <c r="BY33" s="127"/>
    </row>
    <row r="34" spans="1:77" s="2" customFormat="1" x14ac:dyDescent="0.25">
      <c r="A34" s="25">
        <v>20</v>
      </c>
      <c r="B34" s="26" t="str">
        <f>'[1]План 2022'!$B29</f>
        <v>ЕРБ</v>
      </c>
      <c r="C34" s="98">
        <f>'[1]План 2022'!$E29</f>
        <v>29614</v>
      </c>
      <c r="D34" s="115">
        <f>'[1]План 2022'!$F29</f>
        <v>185831.66</v>
      </c>
      <c r="E34" s="98">
        <f>'[2]План 2022'!$E29</f>
        <v>29614</v>
      </c>
      <c r="F34" s="115">
        <f>'[2]План 2022'!$F29</f>
        <v>185831.66</v>
      </c>
      <c r="G34" s="115">
        <f>'[2]План 2022'!$G29</f>
        <v>15500</v>
      </c>
      <c r="H34" s="6">
        <f t="shared" si="0"/>
        <v>0</v>
      </c>
      <c r="I34" s="50">
        <f t="shared" si="1"/>
        <v>0</v>
      </c>
      <c r="J34" s="7"/>
      <c r="K34" s="112"/>
      <c r="L34" s="7">
        <f t="shared" si="16"/>
        <v>0</v>
      </c>
      <c r="M34" s="112"/>
      <c r="N34" s="7"/>
      <c r="O34" s="220"/>
      <c r="P34" s="233">
        <f>'[1]План 2022'!$J29</f>
        <v>115893</v>
      </c>
      <c r="Q34" s="115">
        <f>'[1]План 2022'!$K29</f>
        <v>131522.54</v>
      </c>
      <c r="R34" s="115">
        <f>'[1]План 2022'!$M29</f>
        <v>20893</v>
      </c>
      <c r="S34" s="235">
        <f>[1]ЕРБ!$X$103</f>
        <v>22452.240000000002</v>
      </c>
      <c r="T34" s="233">
        <f>'[2]План 2022'!$J29</f>
        <v>115893</v>
      </c>
      <c r="U34" s="115">
        <f>'[2]План 2022'!$K29</f>
        <v>131522.54</v>
      </c>
      <c r="V34" s="115">
        <f>'[2]План 2022'!$M29</f>
        <v>20893</v>
      </c>
      <c r="W34" s="235">
        <f>[2]ЕРБ!$X$103</f>
        <v>22452.240000000002</v>
      </c>
      <c r="X34" s="240">
        <f t="shared" si="2"/>
        <v>0</v>
      </c>
      <c r="Y34" s="241">
        <f t="shared" si="3"/>
        <v>0</v>
      </c>
      <c r="Z34" s="240">
        <f t="shared" si="4"/>
        <v>0</v>
      </c>
      <c r="AA34" s="241">
        <f t="shared" si="5"/>
        <v>0</v>
      </c>
      <c r="AB34" s="224"/>
      <c r="AC34" s="220"/>
      <c r="AD34" s="228">
        <f t="shared" si="12"/>
        <v>0</v>
      </c>
      <c r="AE34" s="112">
        <f t="shared" si="13"/>
        <v>0</v>
      </c>
      <c r="AF34" s="7">
        <f t="shared" si="14"/>
        <v>0</v>
      </c>
      <c r="AG34" s="118">
        <f t="shared" si="15"/>
        <v>0</v>
      </c>
      <c r="AH34" s="228"/>
      <c r="AI34" s="112"/>
      <c r="AJ34" s="112"/>
      <c r="AK34" s="118"/>
      <c r="AL34" s="228"/>
      <c r="AM34" s="118"/>
      <c r="AN34" s="231">
        <f>'[1]План 2022'!$O29</f>
        <v>8370</v>
      </c>
      <c r="AO34" s="115">
        <f>'[1]План 2022'!$P29</f>
        <v>27178.85</v>
      </c>
      <c r="AP34" s="98">
        <f>'[2]План 2022'!$O29</f>
        <v>8370</v>
      </c>
      <c r="AQ34" s="115">
        <f>'[2]План 2022'!$P29</f>
        <v>27178.85</v>
      </c>
      <c r="AR34" s="6">
        <f t="shared" si="6"/>
        <v>0</v>
      </c>
      <c r="AS34" s="50">
        <f t="shared" si="7"/>
        <v>0</v>
      </c>
      <c r="AT34" s="7"/>
      <c r="AU34" s="112"/>
      <c r="AV34" s="7"/>
      <c r="AW34" s="7"/>
      <c r="AX34" s="7"/>
      <c r="AY34" s="118"/>
      <c r="AZ34" s="98">
        <f>'[1]План 2022'!$Q29</f>
        <v>80598</v>
      </c>
      <c r="BA34" s="115">
        <f>'[4]План 2022'!$R29+'[4]План 2022'!$V29</f>
        <v>399963.16</v>
      </c>
      <c r="BB34" s="98">
        <f>'[2]План 2022'!$Q29</f>
        <v>80598</v>
      </c>
      <c r="BC34" s="115">
        <f>'[2]План 2022'!$R29+'[2]План 2022'!$V29</f>
        <v>405332.06</v>
      </c>
      <c r="BD34" s="6">
        <f t="shared" si="8"/>
        <v>0</v>
      </c>
      <c r="BE34" s="50">
        <f t="shared" si="9"/>
        <v>5368.9000000000233</v>
      </c>
      <c r="BF34" s="7"/>
      <c r="BG34" s="112"/>
      <c r="BH34" s="112"/>
      <c r="BI34" s="112">
        <v>8481.1393013574907</v>
      </c>
      <c r="BJ34" s="7"/>
      <c r="BK34" s="112">
        <f>8368.9-3000</f>
        <v>5368.9</v>
      </c>
      <c r="BL34" s="7"/>
      <c r="BM34" s="118"/>
      <c r="BN34" s="98">
        <f>'[1]План 2022'!$U29</f>
        <v>7195</v>
      </c>
      <c r="BO34" s="115">
        <f>'[1]План 2022'!$V29</f>
        <v>19628.546140000002</v>
      </c>
      <c r="BP34" s="98">
        <f>'[2]План 2022'!$U29</f>
        <v>7195</v>
      </c>
      <c r="BQ34" s="115">
        <f>'[2]План 2022'!$V29</f>
        <v>19628.546140000002</v>
      </c>
      <c r="BR34" s="6">
        <f t="shared" si="10"/>
        <v>0</v>
      </c>
      <c r="BS34" s="50">
        <f t="shared" si="11"/>
        <v>0</v>
      </c>
      <c r="BT34" s="7"/>
      <c r="BU34" s="122"/>
      <c r="BV34" s="7"/>
      <c r="BW34" s="122"/>
      <c r="BX34" s="7"/>
      <c r="BY34" s="127"/>
    </row>
    <row r="35" spans="1:77" s="2" customFormat="1" x14ac:dyDescent="0.25">
      <c r="A35" s="27">
        <v>21</v>
      </c>
      <c r="B35" s="26" t="str">
        <f>'[1]План 2022'!$B30</f>
        <v>Елизов. стом. полик.</v>
      </c>
      <c r="C35" s="98">
        <f>'[1]План 2022'!$E30</f>
        <v>0</v>
      </c>
      <c r="D35" s="115">
        <f>'[1]План 2022'!$F30</f>
        <v>0</v>
      </c>
      <c r="E35" s="98">
        <f>'[2]План 2022'!$E30</f>
        <v>0</v>
      </c>
      <c r="F35" s="115">
        <f>'[2]План 2022'!$F30</f>
        <v>0</v>
      </c>
      <c r="G35" s="115">
        <f>'[2]План 2022'!$G30</f>
        <v>0</v>
      </c>
      <c r="H35" s="6">
        <f t="shared" si="0"/>
        <v>0</v>
      </c>
      <c r="I35" s="50">
        <f t="shared" si="1"/>
        <v>0</v>
      </c>
      <c r="J35" s="7"/>
      <c r="K35" s="112"/>
      <c r="L35" s="7">
        <f t="shared" si="16"/>
        <v>0</v>
      </c>
      <c r="M35" s="112"/>
      <c r="N35" s="7"/>
      <c r="O35" s="220"/>
      <c r="P35" s="233">
        <f>'[1]План 2022'!$J30</f>
        <v>1000</v>
      </c>
      <c r="Q35" s="115">
        <f>'[1]План 2022'!$K30</f>
        <v>909.64</v>
      </c>
      <c r="R35" s="115">
        <f>'[1]План 2022'!$M30</f>
        <v>0</v>
      </c>
      <c r="S35" s="235"/>
      <c r="T35" s="233">
        <f>'[2]План 2022'!$J30</f>
        <v>1000</v>
      </c>
      <c r="U35" s="115">
        <f>'[2]План 2022'!$K30</f>
        <v>909.64</v>
      </c>
      <c r="V35" s="115">
        <f>'[2]План 2022'!$M30</f>
        <v>0</v>
      </c>
      <c r="W35" s="235"/>
      <c r="X35" s="240">
        <f t="shared" si="2"/>
        <v>0</v>
      </c>
      <c r="Y35" s="241">
        <f t="shared" si="3"/>
        <v>0</v>
      </c>
      <c r="Z35" s="240">
        <f t="shared" si="4"/>
        <v>0</v>
      </c>
      <c r="AA35" s="241">
        <f t="shared" si="5"/>
        <v>0</v>
      </c>
      <c r="AB35" s="224"/>
      <c r="AC35" s="220"/>
      <c r="AD35" s="228">
        <f t="shared" si="12"/>
        <v>0</v>
      </c>
      <c r="AE35" s="112">
        <f t="shared" si="13"/>
        <v>0</v>
      </c>
      <c r="AF35" s="7">
        <f t="shared" si="14"/>
        <v>0</v>
      </c>
      <c r="AG35" s="118">
        <f t="shared" si="15"/>
        <v>0</v>
      </c>
      <c r="AH35" s="228"/>
      <c r="AI35" s="112"/>
      <c r="AJ35" s="112"/>
      <c r="AK35" s="118"/>
      <c r="AL35" s="228"/>
      <c r="AM35" s="118"/>
      <c r="AN35" s="231">
        <f>'[1]План 2022'!$O30</f>
        <v>0</v>
      </c>
      <c r="AO35" s="115">
        <f>'[1]План 2022'!$P30</f>
        <v>0</v>
      </c>
      <c r="AP35" s="98">
        <f>'[2]План 2022'!$O30</f>
        <v>0</v>
      </c>
      <c r="AQ35" s="115">
        <f>'[2]План 2022'!$P30</f>
        <v>0</v>
      </c>
      <c r="AR35" s="6">
        <f t="shared" si="6"/>
        <v>0</v>
      </c>
      <c r="AS35" s="50">
        <f t="shared" si="7"/>
        <v>0</v>
      </c>
      <c r="AT35" s="7"/>
      <c r="AU35" s="112"/>
      <c r="AV35" s="7"/>
      <c r="AW35" s="7"/>
      <c r="AX35" s="7"/>
      <c r="AY35" s="118"/>
      <c r="AZ35" s="98">
        <f>'[1]План 2022'!$Q30</f>
        <v>21700</v>
      </c>
      <c r="BA35" s="115">
        <f>'[4]План 2022'!$R30+'[4]План 2022'!$V30</f>
        <v>110255.83</v>
      </c>
      <c r="BB35" s="98">
        <f>'[2]План 2022'!$Q30</f>
        <v>21700</v>
      </c>
      <c r="BC35" s="115">
        <f>'[2]План 2022'!$R30+'[2]План 2022'!$V30</f>
        <v>110255.83</v>
      </c>
      <c r="BD35" s="6">
        <f t="shared" si="8"/>
        <v>0</v>
      </c>
      <c r="BE35" s="50">
        <f t="shared" si="9"/>
        <v>0</v>
      </c>
      <c r="BF35" s="7"/>
      <c r="BG35" s="112"/>
      <c r="BH35" s="112"/>
      <c r="BI35" s="112">
        <v>0</v>
      </c>
      <c r="BJ35" s="7"/>
      <c r="BK35" s="112"/>
      <c r="BL35" s="7"/>
      <c r="BM35" s="118"/>
      <c r="BN35" s="98">
        <f>'[1]План 2022'!$U30</f>
        <v>0</v>
      </c>
      <c r="BO35" s="115">
        <f>'[1]План 2022'!$V30</f>
        <v>0</v>
      </c>
      <c r="BP35" s="98">
        <f>'[2]План 2022'!$U30</f>
        <v>0</v>
      </c>
      <c r="BQ35" s="115">
        <f>'[2]План 2022'!$V30</f>
        <v>0</v>
      </c>
      <c r="BR35" s="6">
        <f t="shared" si="10"/>
        <v>0</v>
      </c>
      <c r="BS35" s="50">
        <f t="shared" si="11"/>
        <v>0</v>
      </c>
      <c r="BT35" s="7"/>
      <c r="BU35" s="122"/>
      <c r="BV35" s="7"/>
      <c r="BW35" s="122"/>
      <c r="BX35" s="7"/>
      <c r="BY35" s="127"/>
    </row>
    <row r="36" spans="1:77" s="2" customFormat="1" x14ac:dyDescent="0.25">
      <c r="A36" s="25">
        <v>22</v>
      </c>
      <c r="B36" s="26" t="str">
        <f>'[1]План 2022'!$B31</f>
        <v>Вилючинская ГБ</v>
      </c>
      <c r="C36" s="98">
        <f>'[1]План 2022'!$E31</f>
        <v>11538</v>
      </c>
      <c r="D36" s="115">
        <f>'[1]План 2022'!$F31</f>
        <v>73544.38</v>
      </c>
      <c r="E36" s="98">
        <f>'[2]План 2022'!$E31</f>
        <v>11538</v>
      </c>
      <c r="F36" s="115">
        <f>'[2]План 2022'!$F31</f>
        <v>73544.38</v>
      </c>
      <c r="G36" s="115">
        <f>'[2]План 2022'!$G31</f>
        <v>4743</v>
      </c>
      <c r="H36" s="6">
        <f t="shared" si="0"/>
        <v>0</v>
      </c>
      <c r="I36" s="50">
        <f t="shared" si="1"/>
        <v>0</v>
      </c>
      <c r="J36" s="7"/>
      <c r="K36" s="112"/>
      <c r="L36" s="7">
        <f t="shared" si="16"/>
        <v>0</v>
      </c>
      <c r="M36" s="112"/>
      <c r="N36" s="7"/>
      <c r="O36" s="220"/>
      <c r="P36" s="233">
        <f>'[1]План 2022'!$J31</f>
        <v>36055</v>
      </c>
      <c r="Q36" s="115">
        <f>'[1]План 2022'!$K31</f>
        <v>40393.75</v>
      </c>
      <c r="R36" s="115">
        <f>'[1]План 2022'!$M31</f>
        <v>11100</v>
      </c>
      <c r="S36" s="235">
        <f>[1]вил!$X$103</f>
        <v>11928.39</v>
      </c>
      <c r="T36" s="233">
        <f>'[2]План 2022'!$J31</f>
        <v>36055</v>
      </c>
      <c r="U36" s="115">
        <f>'[2]План 2022'!$K31</f>
        <v>40393.75</v>
      </c>
      <c r="V36" s="115">
        <f>'[2]План 2022'!$M31</f>
        <v>11100</v>
      </c>
      <c r="W36" s="235">
        <f>[2]вил!$X$103</f>
        <v>11928.39</v>
      </c>
      <c r="X36" s="240">
        <f t="shared" si="2"/>
        <v>0</v>
      </c>
      <c r="Y36" s="241">
        <f t="shared" si="3"/>
        <v>0</v>
      </c>
      <c r="Z36" s="240">
        <f t="shared" si="4"/>
        <v>0</v>
      </c>
      <c r="AA36" s="241">
        <f t="shared" si="5"/>
        <v>0</v>
      </c>
      <c r="AB36" s="224"/>
      <c r="AC36" s="220"/>
      <c r="AD36" s="228">
        <f t="shared" si="12"/>
        <v>0</v>
      </c>
      <c r="AE36" s="112">
        <f t="shared" si="13"/>
        <v>0</v>
      </c>
      <c r="AF36" s="7">
        <f t="shared" si="14"/>
        <v>0</v>
      </c>
      <c r="AG36" s="118">
        <f t="shared" si="15"/>
        <v>0</v>
      </c>
      <c r="AH36" s="228"/>
      <c r="AI36" s="112"/>
      <c r="AJ36" s="112"/>
      <c r="AK36" s="118"/>
      <c r="AL36" s="228"/>
      <c r="AM36" s="118"/>
      <c r="AN36" s="231">
        <f>'[1]План 2022'!$O31</f>
        <v>2600</v>
      </c>
      <c r="AO36" s="115">
        <f>'[1]План 2022'!$P31</f>
        <v>7451.03</v>
      </c>
      <c r="AP36" s="98">
        <f>'[2]План 2022'!$O31</f>
        <v>2600</v>
      </c>
      <c r="AQ36" s="115">
        <f>'[2]План 2022'!$P31</f>
        <v>7451.03</v>
      </c>
      <c r="AR36" s="6">
        <f t="shared" si="6"/>
        <v>0</v>
      </c>
      <c r="AS36" s="50">
        <f t="shared" si="7"/>
        <v>0</v>
      </c>
      <c r="AT36" s="7"/>
      <c r="AU36" s="112"/>
      <c r="AV36" s="7"/>
      <c r="AW36" s="7"/>
      <c r="AX36" s="7"/>
      <c r="AY36" s="118"/>
      <c r="AZ36" s="98">
        <f>'[1]План 2022'!$Q31</f>
        <v>26050</v>
      </c>
      <c r="BA36" s="115">
        <f>'[4]План 2022'!$R31+'[4]План 2022'!$V31</f>
        <v>87221.56</v>
      </c>
      <c r="BB36" s="98">
        <f>'[2]План 2022'!$Q31</f>
        <v>26050</v>
      </c>
      <c r="BC36" s="115">
        <f>'[2]План 2022'!$R31+'[2]План 2022'!$V31</f>
        <v>89926.46</v>
      </c>
      <c r="BD36" s="6">
        <f t="shared" si="8"/>
        <v>0</v>
      </c>
      <c r="BE36" s="50">
        <f t="shared" si="9"/>
        <v>2704.9000000000087</v>
      </c>
      <c r="BF36" s="7"/>
      <c r="BG36" s="112"/>
      <c r="BH36" s="112"/>
      <c r="BI36" s="112">
        <v>2741.6842092396287</v>
      </c>
      <c r="BJ36" s="7"/>
      <c r="BK36" s="112">
        <v>2704.9</v>
      </c>
      <c r="BL36" s="7"/>
      <c r="BM36" s="118"/>
      <c r="BN36" s="98">
        <f>'[1]План 2022'!$U31</f>
        <v>278</v>
      </c>
      <c r="BO36" s="115">
        <f>'[1]План 2022'!$V31</f>
        <v>774.83464000000004</v>
      </c>
      <c r="BP36" s="98">
        <f>'[2]План 2022'!$U31</f>
        <v>278</v>
      </c>
      <c r="BQ36" s="115">
        <f>'[2]План 2022'!$V31</f>
        <v>774.83464000000004</v>
      </c>
      <c r="BR36" s="6">
        <f t="shared" si="10"/>
        <v>0</v>
      </c>
      <c r="BS36" s="50">
        <f t="shared" si="11"/>
        <v>0</v>
      </c>
      <c r="BT36" s="7"/>
      <c r="BU36" s="122"/>
      <c r="BV36" s="7"/>
      <c r="BW36" s="122"/>
      <c r="BX36" s="7"/>
      <c r="BY36" s="127"/>
    </row>
    <row r="37" spans="1:77" s="2" customFormat="1" x14ac:dyDescent="0.25">
      <c r="A37" s="27">
        <v>23</v>
      </c>
      <c r="B37" s="26" t="str">
        <f>'[1]План 2022'!$B32</f>
        <v>МСЧ УВД</v>
      </c>
      <c r="C37" s="98">
        <f>'[1]План 2022'!$E32</f>
        <v>398</v>
      </c>
      <c r="D37" s="115">
        <f>'[1]План 2022'!$F32</f>
        <v>2365.4899999999998</v>
      </c>
      <c r="E37" s="98">
        <f>'[2]План 2022'!$E32</f>
        <v>398</v>
      </c>
      <c r="F37" s="115">
        <f>'[2]План 2022'!$F32</f>
        <v>2365.4899999999998</v>
      </c>
      <c r="G37" s="115">
        <f>'[2]План 2022'!$G32</f>
        <v>388</v>
      </c>
      <c r="H37" s="6">
        <f t="shared" si="0"/>
        <v>0</v>
      </c>
      <c r="I37" s="50">
        <f t="shared" si="1"/>
        <v>0</v>
      </c>
      <c r="J37" s="7"/>
      <c r="K37" s="112"/>
      <c r="L37" s="7">
        <f t="shared" si="16"/>
        <v>0</v>
      </c>
      <c r="M37" s="112"/>
      <c r="N37" s="7"/>
      <c r="O37" s="220"/>
      <c r="P37" s="233">
        <f>'[1]План 2022'!$J32</f>
        <v>1450</v>
      </c>
      <c r="Q37" s="115">
        <f>'[1]План 2022'!$K32</f>
        <v>1618.28</v>
      </c>
      <c r="R37" s="115">
        <f>'[1]План 2022'!$M32</f>
        <v>150</v>
      </c>
      <c r="S37" s="235">
        <f>[1]УВД!$X$103</f>
        <v>161.19</v>
      </c>
      <c r="T37" s="233">
        <f>'[2]План 2022'!$J32</f>
        <v>1450</v>
      </c>
      <c r="U37" s="115">
        <f>'[2]План 2022'!$K32</f>
        <v>1618.28</v>
      </c>
      <c r="V37" s="115">
        <f>'[2]План 2022'!$M32</f>
        <v>150</v>
      </c>
      <c r="W37" s="235">
        <f>[2]УВД!$X$103</f>
        <v>161.19</v>
      </c>
      <c r="X37" s="240">
        <f t="shared" si="2"/>
        <v>0</v>
      </c>
      <c r="Y37" s="241">
        <f t="shared" si="3"/>
        <v>0</v>
      </c>
      <c r="Z37" s="240">
        <f t="shared" si="4"/>
        <v>0</v>
      </c>
      <c r="AA37" s="241">
        <f t="shared" si="5"/>
        <v>0</v>
      </c>
      <c r="AB37" s="224"/>
      <c r="AC37" s="220"/>
      <c r="AD37" s="228">
        <f t="shared" si="12"/>
        <v>0</v>
      </c>
      <c r="AE37" s="112">
        <f t="shared" si="13"/>
        <v>0</v>
      </c>
      <c r="AF37" s="7">
        <f t="shared" si="14"/>
        <v>0</v>
      </c>
      <c r="AG37" s="118">
        <f t="shared" si="15"/>
        <v>0</v>
      </c>
      <c r="AH37" s="228"/>
      <c r="AI37" s="112"/>
      <c r="AJ37" s="112"/>
      <c r="AK37" s="118"/>
      <c r="AL37" s="228"/>
      <c r="AM37" s="118"/>
      <c r="AN37" s="231">
        <f>'[1]План 2022'!$O32</f>
        <v>0</v>
      </c>
      <c r="AO37" s="115">
        <f>'[1]План 2022'!$P32</f>
        <v>0</v>
      </c>
      <c r="AP37" s="98">
        <f>'[2]План 2022'!$O32</f>
        <v>0</v>
      </c>
      <c r="AQ37" s="115">
        <f>'[2]План 2022'!$P32</f>
        <v>0</v>
      </c>
      <c r="AR37" s="6">
        <f t="shared" si="6"/>
        <v>0</v>
      </c>
      <c r="AS37" s="50">
        <f t="shared" si="7"/>
        <v>0</v>
      </c>
      <c r="AT37" s="7"/>
      <c r="AU37" s="112"/>
      <c r="AV37" s="7"/>
      <c r="AW37" s="7"/>
      <c r="AX37" s="7"/>
      <c r="AY37" s="118"/>
      <c r="AZ37" s="98">
        <f>'[1]План 2022'!$Q32</f>
        <v>1232</v>
      </c>
      <c r="BA37" s="115">
        <f>'[4]План 2022'!$R32+'[4]План 2022'!$V32</f>
        <v>3855.49</v>
      </c>
      <c r="BB37" s="98">
        <f>'[2]План 2022'!$Q32</f>
        <v>1232</v>
      </c>
      <c r="BC37" s="115">
        <f>'[2]План 2022'!$R32+'[2]План 2022'!$V32</f>
        <v>3983.41</v>
      </c>
      <c r="BD37" s="6">
        <f t="shared" si="8"/>
        <v>0</v>
      </c>
      <c r="BE37" s="50">
        <f t="shared" si="9"/>
        <v>127.92000000000007</v>
      </c>
      <c r="BF37" s="7"/>
      <c r="BG37" s="112"/>
      <c r="BH37" s="112"/>
      <c r="BI37" s="112">
        <v>366.49102317716648</v>
      </c>
      <c r="BJ37" s="7"/>
      <c r="BK37" s="112">
        <v>127.92</v>
      </c>
      <c r="BL37" s="7"/>
      <c r="BM37" s="118">
        <v>100.2</v>
      </c>
      <c r="BN37" s="98">
        <f>'[1]План 2022'!$U32</f>
        <v>250</v>
      </c>
      <c r="BO37" s="115">
        <f>'[1]План 2022'!$V32</f>
        <v>770.495</v>
      </c>
      <c r="BP37" s="98">
        <f>'[2]План 2022'!$U32</f>
        <v>250</v>
      </c>
      <c r="BQ37" s="115">
        <f>'[2]План 2022'!$V32</f>
        <v>770.495</v>
      </c>
      <c r="BR37" s="6">
        <f t="shared" si="10"/>
        <v>0</v>
      </c>
      <c r="BS37" s="50">
        <f t="shared" si="11"/>
        <v>0</v>
      </c>
      <c r="BT37" s="7"/>
      <c r="BU37" s="122"/>
      <c r="BV37" s="7"/>
      <c r="BW37" s="122"/>
      <c r="BX37" s="7"/>
      <c r="BY37" s="127"/>
    </row>
    <row r="38" spans="1:77" s="2" customFormat="1" x14ac:dyDescent="0.25">
      <c r="A38" s="25">
        <v>24</v>
      </c>
      <c r="B38" s="26" t="str">
        <f>'[1]План 2022'!$B33</f>
        <v>ДВОМЦ</v>
      </c>
      <c r="C38" s="98">
        <f>'[1]План 2022'!$E33</f>
        <v>2042</v>
      </c>
      <c r="D38" s="115">
        <f>'[1]План 2022'!$F33</f>
        <v>12372.48</v>
      </c>
      <c r="E38" s="98">
        <f>'[2]План 2022'!$E33</f>
        <v>2042</v>
      </c>
      <c r="F38" s="115">
        <f>'[2]План 2022'!$F33</f>
        <v>12372.48</v>
      </c>
      <c r="G38" s="115">
        <f>'[2]План 2022'!$G33</f>
        <v>1688</v>
      </c>
      <c r="H38" s="6">
        <f t="shared" si="0"/>
        <v>0</v>
      </c>
      <c r="I38" s="50">
        <f t="shared" si="1"/>
        <v>0</v>
      </c>
      <c r="J38" s="7"/>
      <c r="K38" s="112"/>
      <c r="L38" s="7">
        <f t="shared" si="16"/>
        <v>0</v>
      </c>
      <c r="M38" s="112"/>
      <c r="N38" s="7"/>
      <c r="O38" s="220"/>
      <c r="P38" s="233">
        <f>'[1]План 2022'!$J33</f>
        <v>7350</v>
      </c>
      <c r="Q38" s="115">
        <f>'[1]План 2022'!$K33</f>
        <v>8285.44</v>
      </c>
      <c r="R38" s="115">
        <f>'[1]План 2022'!$M33</f>
        <v>2350</v>
      </c>
      <c r="S38" s="235">
        <f>[1]ДВОМЦ!$X$103</f>
        <v>2525.38</v>
      </c>
      <c r="T38" s="233">
        <f>'[2]План 2022'!$J33</f>
        <v>7350</v>
      </c>
      <c r="U38" s="115">
        <f>'[2]План 2022'!$K33</f>
        <v>8285.44</v>
      </c>
      <c r="V38" s="115">
        <f>'[2]План 2022'!$M33</f>
        <v>2350</v>
      </c>
      <c r="W38" s="235">
        <f>[2]ДВОМЦ!$X$103</f>
        <v>2525.38</v>
      </c>
      <c r="X38" s="240">
        <f t="shared" ref="X38:X63" si="19">T38-P38</f>
        <v>0</v>
      </c>
      <c r="Y38" s="241">
        <f t="shared" ref="Y38:Y63" si="20">U38-Q38</f>
        <v>0</v>
      </c>
      <c r="Z38" s="240">
        <f t="shared" ref="Z38:Z63" si="21">V38-R38</f>
        <v>0</v>
      </c>
      <c r="AA38" s="241">
        <f>Y38</f>
        <v>0</v>
      </c>
      <c r="AB38" s="224"/>
      <c r="AC38" s="220"/>
      <c r="AD38" s="228">
        <f t="shared" si="12"/>
        <v>0</v>
      </c>
      <c r="AE38" s="112">
        <f t="shared" si="13"/>
        <v>0</v>
      </c>
      <c r="AF38" s="7">
        <f t="shared" si="14"/>
        <v>0</v>
      </c>
      <c r="AG38" s="118">
        <f t="shared" si="15"/>
        <v>0</v>
      </c>
      <c r="AH38" s="228"/>
      <c r="AI38" s="112"/>
      <c r="AJ38" s="112"/>
      <c r="AK38" s="118"/>
      <c r="AL38" s="228"/>
      <c r="AM38" s="118"/>
      <c r="AN38" s="231">
        <f>'[1]План 2022'!$O33</f>
        <v>360</v>
      </c>
      <c r="AO38" s="115">
        <f>'[1]План 2022'!$P33</f>
        <v>1015.81</v>
      </c>
      <c r="AP38" s="98">
        <f>'[2]План 2022'!$O33</f>
        <v>360</v>
      </c>
      <c r="AQ38" s="115">
        <f>'[2]План 2022'!$P33</f>
        <v>1015.81</v>
      </c>
      <c r="AR38" s="6">
        <f t="shared" si="6"/>
        <v>0</v>
      </c>
      <c r="AS38" s="50">
        <f t="shared" si="7"/>
        <v>0</v>
      </c>
      <c r="AT38" s="7"/>
      <c r="AU38" s="112"/>
      <c r="AV38" s="7"/>
      <c r="AW38" s="7"/>
      <c r="AX38" s="7"/>
      <c r="AY38" s="118"/>
      <c r="AZ38" s="98">
        <f>'[1]План 2022'!$Q33</f>
        <v>5230</v>
      </c>
      <c r="BA38" s="115">
        <f>'[4]План 2022'!$R33+'[4]План 2022'!$V33</f>
        <v>22154.95</v>
      </c>
      <c r="BB38" s="98">
        <f>'[2]План 2022'!$Q33</f>
        <v>5230</v>
      </c>
      <c r="BC38" s="115">
        <f>'[2]План 2022'!$R33+'[2]План 2022'!$V33</f>
        <v>22698.01</v>
      </c>
      <c r="BD38" s="6">
        <f t="shared" si="8"/>
        <v>0</v>
      </c>
      <c r="BE38" s="50">
        <f t="shared" si="9"/>
        <v>543.05999999999767</v>
      </c>
      <c r="BF38" s="7"/>
      <c r="BG38" s="112"/>
      <c r="BH38" s="112"/>
      <c r="BI38" s="112">
        <v>590.15623841311447</v>
      </c>
      <c r="BJ38" s="7"/>
      <c r="BK38" s="112">
        <v>543.05999999999995</v>
      </c>
      <c r="BL38" s="7"/>
      <c r="BM38" s="118"/>
      <c r="BN38" s="98">
        <f>'[1]План 2022'!$U33</f>
        <v>470</v>
      </c>
      <c r="BO38" s="115">
        <f>'[1]План 2022'!$V33</f>
        <v>1362.5275999999999</v>
      </c>
      <c r="BP38" s="98">
        <f>'[2]План 2022'!$U33</f>
        <v>470</v>
      </c>
      <c r="BQ38" s="115">
        <f>'[2]План 2022'!$V33</f>
        <v>1362.5275999999999</v>
      </c>
      <c r="BR38" s="6">
        <f t="shared" si="10"/>
        <v>0</v>
      </c>
      <c r="BS38" s="50">
        <f t="shared" si="11"/>
        <v>0</v>
      </c>
      <c r="BT38" s="7"/>
      <c r="BU38" s="122"/>
      <c r="BV38" s="7"/>
      <c r="BW38" s="122"/>
      <c r="BX38" s="7"/>
      <c r="BY38" s="127"/>
    </row>
    <row r="39" spans="1:77" s="2" customFormat="1" x14ac:dyDescent="0.25">
      <c r="A39" s="27">
        <v>25</v>
      </c>
      <c r="B39" s="26" t="str">
        <f>'[1]План 2022'!$B34</f>
        <v>Филиал №2 ФГКУ "1477 ВМКГ"</v>
      </c>
      <c r="C39" s="98">
        <f>'[1]План 2022'!$E34</f>
        <v>0</v>
      </c>
      <c r="D39" s="115">
        <f>'[1]План 2022'!$F34</f>
        <v>0</v>
      </c>
      <c r="E39" s="98">
        <f>'[2]План 2022'!$E34</f>
        <v>0</v>
      </c>
      <c r="F39" s="115">
        <f>'[2]План 2022'!$F34</f>
        <v>0</v>
      </c>
      <c r="G39" s="115">
        <f>'[2]План 2022'!$G34</f>
        <v>0</v>
      </c>
      <c r="H39" s="6">
        <f t="shared" si="0"/>
        <v>0</v>
      </c>
      <c r="I39" s="50">
        <f t="shared" si="1"/>
        <v>0</v>
      </c>
      <c r="J39" s="7"/>
      <c r="K39" s="112"/>
      <c r="L39" s="7">
        <f t="shared" si="16"/>
        <v>0</v>
      </c>
      <c r="M39" s="112"/>
      <c r="N39" s="7"/>
      <c r="O39" s="220"/>
      <c r="P39" s="233">
        <f>'[1]План 2022'!$J34</f>
        <v>0</v>
      </c>
      <c r="Q39" s="115">
        <f>'[1]План 2022'!$K34</f>
        <v>0</v>
      </c>
      <c r="R39" s="115">
        <f>'[1]План 2022'!$M34</f>
        <v>0</v>
      </c>
      <c r="S39" s="235"/>
      <c r="T39" s="233">
        <f>'[2]План 2022'!$J34</f>
        <v>0</v>
      </c>
      <c r="U39" s="115">
        <f>'[2]План 2022'!$K34</f>
        <v>0</v>
      </c>
      <c r="V39" s="115">
        <f>'[2]План 2022'!$M34</f>
        <v>0</v>
      </c>
      <c r="W39" s="235"/>
      <c r="X39" s="240">
        <f t="shared" si="19"/>
        <v>0</v>
      </c>
      <c r="Y39" s="241">
        <f t="shared" si="20"/>
        <v>0</v>
      </c>
      <c r="Z39" s="240">
        <f t="shared" si="21"/>
        <v>0</v>
      </c>
      <c r="AA39" s="241">
        <f t="shared" ref="AA39:AA63" si="22">W39-S39</f>
        <v>0</v>
      </c>
      <c r="AB39" s="224"/>
      <c r="AC39" s="220"/>
      <c r="AD39" s="228">
        <f t="shared" si="12"/>
        <v>0</v>
      </c>
      <c r="AE39" s="112">
        <f t="shared" si="13"/>
        <v>0</v>
      </c>
      <c r="AF39" s="7">
        <f t="shared" si="14"/>
        <v>0</v>
      </c>
      <c r="AG39" s="118">
        <f t="shared" si="15"/>
        <v>0</v>
      </c>
      <c r="AH39" s="228"/>
      <c r="AI39" s="112"/>
      <c r="AJ39" s="112"/>
      <c r="AK39" s="118"/>
      <c r="AL39" s="228"/>
      <c r="AM39" s="118"/>
      <c r="AN39" s="231">
        <f>'[1]План 2022'!$O34</f>
        <v>0</v>
      </c>
      <c r="AO39" s="115">
        <f>'[1]План 2022'!$P34</f>
        <v>0</v>
      </c>
      <c r="AP39" s="98">
        <f>'[2]План 2022'!$O34</f>
        <v>0</v>
      </c>
      <c r="AQ39" s="115">
        <f>'[2]План 2022'!$P34</f>
        <v>0</v>
      </c>
      <c r="AR39" s="6">
        <f t="shared" si="6"/>
        <v>0</v>
      </c>
      <c r="AS39" s="50">
        <f t="shared" si="7"/>
        <v>0</v>
      </c>
      <c r="AT39" s="7"/>
      <c r="AU39" s="112"/>
      <c r="AV39" s="7"/>
      <c r="AW39" s="7"/>
      <c r="AX39" s="7"/>
      <c r="AY39" s="118"/>
      <c r="AZ39" s="98">
        <f>'[1]План 2022'!$Q34</f>
        <v>0</v>
      </c>
      <c r="BA39" s="115">
        <f>'[4]План 2022'!$R34+'[4]План 2022'!$V34</f>
        <v>0</v>
      </c>
      <c r="BB39" s="98">
        <f>'[2]План 2022'!$Q34</f>
        <v>0</v>
      </c>
      <c r="BC39" s="115">
        <f>'[2]План 2022'!$R34+'[2]План 2022'!$V34</f>
        <v>0</v>
      </c>
      <c r="BD39" s="6">
        <f t="shared" si="8"/>
        <v>0</v>
      </c>
      <c r="BE39" s="50">
        <f t="shared" si="9"/>
        <v>0</v>
      </c>
      <c r="BF39" s="7"/>
      <c r="BG39" s="112"/>
      <c r="BH39" s="112"/>
      <c r="BI39" s="112">
        <v>0</v>
      </c>
      <c r="BJ39" s="7"/>
      <c r="BK39" s="112"/>
      <c r="BL39" s="7"/>
      <c r="BM39" s="118"/>
      <c r="BN39" s="98">
        <f>'[1]План 2022'!$U34</f>
        <v>0</v>
      </c>
      <c r="BO39" s="115">
        <f>'[1]План 2022'!$V34</f>
        <v>0</v>
      </c>
      <c r="BP39" s="98">
        <f>'[2]План 2022'!$U34</f>
        <v>0</v>
      </c>
      <c r="BQ39" s="115">
        <f>'[2]План 2022'!$V34</f>
        <v>0</v>
      </c>
      <c r="BR39" s="6">
        <f t="shared" si="10"/>
        <v>0</v>
      </c>
      <c r="BS39" s="50">
        <f t="shared" si="11"/>
        <v>0</v>
      </c>
      <c r="BT39" s="7"/>
      <c r="BU39" s="122"/>
      <c r="BV39" s="7"/>
      <c r="BW39" s="122"/>
      <c r="BX39" s="7"/>
      <c r="BY39" s="127"/>
    </row>
    <row r="40" spans="1:77" s="2" customFormat="1" x14ac:dyDescent="0.25">
      <c r="A40" s="25">
        <v>26</v>
      </c>
      <c r="B40" s="26" t="str">
        <f>'[1]План 2022'!$B35</f>
        <v>У-Камчатская РБ</v>
      </c>
      <c r="C40" s="98">
        <f>'[1]План 2022'!$E35</f>
        <v>1748</v>
      </c>
      <c r="D40" s="115">
        <f>'[1]План 2022'!$F35</f>
        <v>10977.99</v>
      </c>
      <c r="E40" s="98">
        <f>'[2]План 2022'!$E35</f>
        <v>1748</v>
      </c>
      <c r="F40" s="115">
        <f>'[2]План 2022'!$F35</f>
        <v>10977.99</v>
      </c>
      <c r="G40" s="115">
        <f>'[2]План 2022'!$G35</f>
        <v>900</v>
      </c>
      <c r="H40" s="6">
        <f t="shared" si="0"/>
        <v>0</v>
      </c>
      <c r="I40" s="50">
        <f t="shared" si="1"/>
        <v>0</v>
      </c>
      <c r="J40" s="7"/>
      <c r="K40" s="112"/>
      <c r="L40" s="7">
        <f t="shared" si="16"/>
        <v>0</v>
      </c>
      <c r="M40" s="112"/>
      <c r="N40" s="7"/>
      <c r="O40" s="220"/>
      <c r="P40" s="233">
        <f>'[1]План 2022'!$J35</f>
        <v>6600</v>
      </c>
      <c r="Q40" s="115">
        <f>'[1]План 2022'!$K35</f>
        <v>7259.5399999999991</v>
      </c>
      <c r="R40" s="115">
        <f>'[1]План 2022'!$M35</f>
        <v>1100</v>
      </c>
      <c r="S40" s="235">
        <f>[1]УКам!$X$103</f>
        <v>1182.0899999999999</v>
      </c>
      <c r="T40" s="233">
        <f>'[2]План 2022'!$J35</f>
        <v>6600</v>
      </c>
      <c r="U40" s="115">
        <f>'[2]План 2022'!$K35</f>
        <v>7259.5399999999991</v>
      </c>
      <c r="V40" s="115">
        <f>'[2]План 2022'!$M35</f>
        <v>1100</v>
      </c>
      <c r="W40" s="235">
        <f>[2]УКам!$X$103</f>
        <v>1182.0899999999999</v>
      </c>
      <c r="X40" s="240">
        <f t="shared" si="19"/>
        <v>0</v>
      </c>
      <c r="Y40" s="241">
        <f t="shared" si="20"/>
        <v>0</v>
      </c>
      <c r="Z40" s="240">
        <f t="shared" si="21"/>
        <v>0</v>
      </c>
      <c r="AA40" s="241">
        <f t="shared" si="22"/>
        <v>0</v>
      </c>
      <c r="AB40" s="224"/>
      <c r="AC40" s="220"/>
      <c r="AD40" s="228">
        <f t="shared" si="12"/>
        <v>0</v>
      </c>
      <c r="AE40" s="112">
        <f t="shared" si="13"/>
        <v>0</v>
      </c>
      <c r="AF40" s="7">
        <f t="shared" si="14"/>
        <v>0</v>
      </c>
      <c r="AG40" s="118">
        <f t="shared" si="15"/>
        <v>0</v>
      </c>
      <c r="AH40" s="228"/>
      <c r="AI40" s="112"/>
      <c r="AJ40" s="112"/>
      <c r="AK40" s="118"/>
      <c r="AL40" s="228"/>
      <c r="AM40" s="118"/>
      <c r="AN40" s="231">
        <f>'[1]План 2022'!$O35</f>
        <v>630</v>
      </c>
      <c r="AO40" s="115">
        <f>'[1]План 2022'!$P35</f>
        <v>1671.45</v>
      </c>
      <c r="AP40" s="98">
        <f>'[2]План 2022'!$O35</f>
        <v>630</v>
      </c>
      <c r="AQ40" s="115">
        <f>'[2]План 2022'!$P35</f>
        <v>1671.45</v>
      </c>
      <c r="AR40" s="6">
        <f t="shared" si="6"/>
        <v>0</v>
      </c>
      <c r="AS40" s="50">
        <f t="shared" si="7"/>
        <v>0</v>
      </c>
      <c r="AT40" s="7"/>
      <c r="AU40" s="112"/>
      <c r="AV40" s="7"/>
      <c r="AW40" s="7"/>
      <c r="AX40" s="7"/>
      <c r="AY40" s="118"/>
      <c r="AZ40" s="98">
        <f>'[1]План 2022'!$Q35</f>
        <v>2000</v>
      </c>
      <c r="BA40" s="115">
        <f>'[4]План 2022'!$R35+'[4]План 2022'!$V35</f>
        <v>55893.18</v>
      </c>
      <c r="BB40" s="98">
        <f>'[2]План 2022'!$Q35</f>
        <v>2000</v>
      </c>
      <c r="BC40" s="115">
        <f>'[2]План 2022'!$R35+'[2]План 2022'!$V35</f>
        <v>56100.85</v>
      </c>
      <c r="BD40" s="6">
        <f t="shared" si="8"/>
        <v>0</v>
      </c>
      <c r="BE40" s="50">
        <f t="shared" si="9"/>
        <v>207.66999999999825</v>
      </c>
      <c r="BF40" s="7"/>
      <c r="BG40" s="112"/>
      <c r="BH40" s="112"/>
      <c r="BI40" s="112">
        <v>496.31968259573404</v>
      </c>
      <c r="BJ40" s="7"/>
      <c r="BK40" s="112">
        <v>207.67</v>
      </c>
      <c r="BL40" s="7"/>
      <c r="BM40" s="118"/>
      <c r="BN40" s="98">
        <f>'[1]План 2022'!$U35</f>
        <v>200</v>
      </c>
      <c r="BO40" s="115">
        <f>'[1]План 2022'!$V35</f>
        <v>494.52</v>
      </c>
      <c r="BP40" s="98">
        <f>'[2]План 2022'!$U35</f>
        <v>200</v>
      </c>
      <c r="BQ40" s="115">
        <f>'[2]План 2022'!$V35</f>
        <v>494.52</v>
      </c>
      <c r="BR40" s="6">
        <f t="shared" si="10"/>
        <v>0</v>
      </c>
      <c r="BS40" s="50">
        <f t="shared" si="11"/>
        <v>0</v>
      </c>
      <c r="BT40" s="7"/>
      <c r="BU40" s="122"/>
      <c r="BV40" s="7"/>
      <c r="BW40" s="122"/>
      <c r="BX40" s="7"/>
      <c r="BY40" s="127"/>
    </row>
    <row r="41" spans="1:77" s="2" customFormat="1" x14ac:dyDescent="0.25">
      <c r="A41" s="27">
        <v>27</v>
      </c>
      <c r="B41" s="26" t="str">
        <f>'[1]План 2022'!$B36</f>
        <v>Ключевская РБ</v>
      </c>
      <c r="C41" s="98">
        <f>'[1]План 2022'!$E36</f>
        <v>2356</v>
      </c>
      <c r="D41" s="115">
        <f>'[1]План 2022'!$F36</f>
        <v>15053.289999999999</v>
      </c>
      <c r="E41" s="98">
        <f>'[2]План 2022'!$E36</f>
        <v>2356</v>
      </c>
      <c r="F41" s="115">
        <f>'[2]План 2022'!$F36</f>
        <v>15053.289999999999</v>
      </c>
      <c r="G41" s="115">
        <f>'[2]План 2022'!$G36</f>
        <v>908</v>
      </c>
      <c r="H41" s="6">
        <f t="shared" si="0"/>
        <v>0</v>
      </c>
      <c r="I41" s="50">
        <f t="shared" si="1"/>
        <v>0</v>
      </c>
      <c r="J41" s="7"/>
      <c r="K41" s="112"/>
      <c r="L41" s="7">
        <f t="shared" si="16"/>
        <v>0</v>
      </c>
      <c r="M41" s="112"/>
      <c r="N41" s="7"/>
      <c r="O41" s="220"/>
      <c r="P41" s="233">
        <f>'[1]План 2022'!$J36</f>
        <v>11004</v>
      </c>
      <c r="Q41" s="115">
        <f>'[1]План 2022'!$K36</f>
        <v>12610.72</v>
      </c>
      <c r="R41" s="115">
        <f>'[1]План 2022'!$M36</f>
        <v>1500</v>
      </c>
      <c r="S41" s="235">
        <f>[1]Ключ!$X$103</f>
        <v>1611.95</v>
      </c>
      <c r="T41" s="233">
        <f>'[2]План 2022'!$J36</f>
        <v>11004</v>
      </c>
      <c r="U41" s="115">
        <f>'[2]План 2022'!$K36</f>
        <v>12610.72</v>
      </c>
      <c r="V41" s="115">
        <f>'[2]План 2022'!$M36</f>
        <v>1500</v>
      </c>
      <c r="W41" s="235">
        <f>[2]Ключ!$X$103</f>
        <v>1611.95</v>
      </c>
      <c r="X41" s="240">
        <f t="shared" si="19"/>
        <v>0</v>
      </c>
      <c r="Y41" s="241">
        <f t="shared" si="20"/>
        <v>0</v>
      </c>
      <c r="Z41" s="240">
        <f t="shared" si="21"/>
        <v>0</v>
      </c>
      <c r="AA41" s="241">
        <f t="shared" si="22"/>
        <v>0</v>
      </c>
      <c r="AB41" s="224"/>
      <c r="AC41" s="220"/>
      <c r="AD41" s="228">
        <f t="shared" si="12"/>
        <v>0</v>
      </c>
      <c r="AE41" s="112">
        <f t="shared" si="13"/>
        <v>0</v>
      </c>
      <c r="AF41" s="7">
        <f t="shared" si="14"/>
        <v>0</v>
      </c>
      <c r="AG41" s="118">
        <f t="shared" si="15"/>
        <v>0</v>
      </c>
      <c r="AH41" s="228"/>
      <c r="AI41" s="112"/>
      <c r="AJ41" s="112"/>
      <c r="AK41" s="118"/>
      <c r="AL41" s="228"/>
      <c r="AM41" s="118"/>
      <c r="AN41" s="231">
        <f>'[1]План 2022'!$O36</f>
        <v>422</v>
      </c>
      <c r="AO41" s="115">
        <f>'[1]План 2022'!$P36</f>
        <v>1153.23</v>
      </c>
      <c r="AP41" s="98">
        <f>'[2]План 2022'!$O36</f>
        <v>422</v>
      </c>
      <c r="AQ41" s="115">
        <f>'[2]План 2022'!$P36</f>
        <v>1153.23</v>
      </c>
      <c r="AR41" s="6">
        <f t="shared" si="6"/>
        <v>0</v>
      </c>
      <c r="AS41" s="50">
        <f t="shared" si="7"/>
        <v>0</v>
      </c>
      <c r="AT41" s="7"/>
      <c r="AU41" s="112"/>
      <c r="AV41" s="7"/>
      <c r="AW41" s="7"/>
      <c r="AX41" s="7"/>
      <c r="AY41" s="118"/>
      <c r="AZ41" s="98">
        <f>'[1]План 2022'!$Q36</f>
        <v>6659</v>
      </c>
      <c r="BA41" s="115">
        <f>'[4]План 2022'!$R36+'[4]План 2022'!$V36</f>
        <v>38561.550000000003</v>
      </c>
      <c r="BB41" s="98">
        <f>'[2]План 2022'!$Q36</f>
        <v>6659</v>
      </c>
      <c r="BC41" s="115">
        <f>'[2]План 2022'!$R36+'[2]План 2022'!$V36</f>
        <v>39252.99</v>
      </c>
      <c r="BD41" s="6">
        <f t="shared" si="8"/>
        <v>0</v>
      </c>
      <c r="BE41" s="50">
        <f t="shared" si="9"/>
        <v>691.43999999999505</v>
      </c>
      <c r="BF41" s="7"/>
      <c r="BG41" s="112"/>
      <c r="BH41" s="112"/>
      <c r="BI41" s="112">
        <v>607.8666385978255</v>
      </c>
      <c r="BJ41" s="7"/>
      <c r="BK41" s="112">
        <v>691.44</v>
      </c>
      <c r="BL41" s="7"/>
      <c r="BM41" s="118">
        <v>1580</v>
      </c>
      <c r="BN41" s="98">
        <f>'[1]План 2022'!$U36</f>
        <v>220</v>
      </c>
      <c r="BO41" s="115">
        <f>'[1]План 2022'!$V36</f>
        <v>543.97199999999998</v>
      </c>
      <c r="BP41" s="98">
        <f>'[2]План 2022'!$U36</f>
        <v>220</v>
      </c>
      <c r="BQ41" s="115">
        <f>'[2]План 2022'!$V36</f>
        <v>543.97199999999998</v>
      </c>
      <c r="BR41" s="6">
        <f t="shared" si="10"/>
        <v>0</v>
      </c>
      <c r="BS41" s="50">
        <f t="shared" si="11"/>
        <v>0</v>
      </c>
      <c r="BT41" s="7"/>
      <c r="BU41" s="122"/>
      <c r="BV41" s="7"/>
      <c r="BW41" s="122"/>
      <c r="BX41" s="7"/>
      <c r="BY41" s="127"/>
    </row>
    <row r="42" spans="1:77" s="2" customFormat="1" x14ac:dyDescent="0.25">
      <c r="A42" s="25">
        <v>28</v>
      </c>
      <c r="B42" s="26" t="str">
        <f>'[1]План 2022'!$B37</f>
        <v>У-Большерецкая РБ</v>
      </c>
      <c r="C42" s="98">
        <f>'[1]План 2022'!$E37</f>
        <v>2189</v>
      </c>
      <c r="D42" s="115">
        <f>'[1]План 2022'!$F37</f>
        <v>13779.96</v>
      </c>
      <c r="E42" s="98">
        <f>'[2]План 2022'!$E37</f>
        <v>2189</v>
      </c>
      <c r="F42" s="115">
        <f>'[2]План 2022'!$F37</f>
        <v>13779.96</v>
      </c>
      <c r="G42" s="115">
        <f>'[2]План 2022'!$G37</f>
        <v>1112</v>
      </c>
      <c r="H42" s="6">
        <f t="shared" si="0"/>
        <v>0</v>
      </c>
      <c r="I42" s="50">
        <f t="shared" si="1"/>
        <v>0</v>
      </c>
      <c r="J42" s="7"/>
      <c r="K42" s="112"/>
      <c r="L42" s="7">
        <f t="shared" si="16"/>
        <v>0</v>
      </c>
      <c r="M42" s="112"/>
      <c r="N42" s="7"/>
      <c r="O42" s="220"/>
      <c r="P42" s="233">
        <f>'[1]План 2022'!$J37</f>
        <v>7257</v>
      </c>
      <c r="Q42" s="115">
        <f>'[1]План 2022'!$K37</f>
        <v>8200.119999999999</v>
      </c>
      <c r="R42" s="115">
        <f>'[1]План 2022'!$M37</f>
        <v>1457</v>
      </c>
      <c r="S42" s="235">
        <f>[1]УБ!$X$103</f>
        <v>1565.74</v>
      </c>
      <c r="T42" s="233">
        <f>'[2]План 2022'!$J37</f>
        <v>7257</v>
      </c>
      <c r="U42" s="115">
        <f>'[2]План 2022'!$K37</f>
        <v>8200.119999999999</v>
      </c>
      <c r="V42" s="115">
        <f>'[2]План 2022'!$M37</f>
        <v>1457</v>
      </c>
      <c r="W42" s="235">
        <f>[2]УБ!$X$103</f>
        <v>1565.74</v>
      </c>
      <c r="X42" s="240">
        <f t="shared" si="19"/>
        <v>0</v>
      </c>
      <c r="Y42" s="241">
        <f t="shared" si="20"/>
        <v>0</v>
      </c>
      <c r="Z42" s="240">
        <f t="shared" si="21"/>
        <v>0</v>
      </c>
      <c r="AA42" s="241">
        <f t="shared" si="22"/>
        <v>0</v>
      </c>
      <c r="AB42" s="224"/>
      <c r="AC42" s="220"/>
      <c r="AD42" s="228">
        <f t="shared" si="12"/>
        <v>0</v>
      </c>
      <c r="AE42" s="112">
        <f t="shared" si="13"/>
        <v>0</v>
      </c>
      <c r="AF42" s="7">
        <f t="shared" si="14"/>
        <v>0</v>
      </c>
      <c r="AG42" s="118">
        <f t="shared" si="15"/>
        <v>0</v>
      </c>
      <c r="AH42" s="228"/>
      <c r="AI42" s="112"/>
      <c r="AJ42" s="112"/>
      <c r="AK42" s="118"/>
      <c r="AL42" s="228"/>
      <c r="AM42" s="118"/>
      <c r="AN42" s="231">
        <f>'[1]План 2022'!$O37</f>
        <v>6667</v>
      </c>
      <c r="AO42" s="115">
        <f>'[1]План 2022'!$P37</f>
        <v>17688.22</v>
      </c>
      <c r="AP42" s="98">
        <f>'[2]План 2022'!$O37</f>
        <v>6667</v>
      </c>
      <c r="AQ42" s="115">
        <f>'[2]План 2022'!$P37</f>
        <v>17688.22</v>
      </c>
      <c r="AR42" s="6">
        <f t="shared" si="6"/>
        <v>0</v>
      </c>
      <c r="AS42" s="50">
        <f t="shared" si="7"/>
        <v>0</v>
      </c>
      <c r="AT42" s="7"/>
      <c r="AU42" s="112"/>
      <c r="AV42" s="7"/>
      <c r="AW42" s="7"/>
      <c r="AX42" s="7"/>
      <c r="AY42" s="118"/>
      <c r="AZ42" s="98">
        <f>'[1]План 2022'!$Q37</f>
        <v>3545</v>
      </c>
      <c r="BA42" s="115">
        <f>'[4]План 2022'!$R37+'[4]План 2022'!$V37</f>
        <v>58151.02</v>
      </c>
      <c r="BB42" s="98">
        <f>'[2]План 2022'!$Q37</f>
        <v>3545</v>
      </c>
      <c r="BC42" s="115">
        <f>'[2]План 2022'!$R37+'[2]План 2022'!$V37</f>
        <v>58519.12</v>
      </c>
      <c r="BD42" s="6">
        <f t="shared" si="8"/>
        <v>0</v>
      </c>
      <c r="BE42" s="50">
        <f t="shared" si="9"/>
        <v>368.10000000000582</v>
      </c>
      <c r="BF42" s="7"/>
      <c r="BG42" s="112"/>
      <c r="BH42" s="112"/>
      <c r="BI42" s="112">
        <v>501.46141168161785</v>
      </c>
      <c r="BJ42" s="7"/>
      <c r="BK42" s="112">
        <v>368.1</v>
      </c>
      <c r="BL42" s="7"/>
      <c r="BM42" s="118"/>
      <c r="BN42" s="98">
        <f>'[1]План 2022'!$U37</f>
        <v>0</v>
      </c>
      <c r="BO42" s="115">
        <f>'[1]План 2022'!$V37</f>
        <v>0</v>
      </c>
      <c r="BP42" s="98">
        <f>'[2]План 2022'!$U37</f>
        <v>0</v>
      </c>
      <c r="BQ42" s="115">
        <f>'[2]План 2022'!$V37</f>
        <v>0</v>
      </c>
      <c r="BR42" s="6">
        <f t="shared" si="10"/>
        <v>0</v>
      </c>
      <c r="BS42" s="50">
        <f t="shared" si="11"/>
        <v>0</v>
      </c>
      <c r="BT42" s="7"/>
      <c r="BU42" s="122"/>
      <c r="BV42" s="7"/>
      <c r="BW42" s="122"/>
      <c r="BX42" s="7"/>
      <c r="BY42" s="127"/>
    </row>
    <row r="43" spans="1:77" s="2" customFormat="1" x14ac:dyDescent="0.25">
      <c r="A43" s="27">
        <v>29</v>
      </c>
      <c r="B43" s="26" t="str">
        <f>'[1]План 2022'!$B38</f>
        <v>Озерновская РБ</v>
      </c>
      <c r="C43" s="98">
        <f>'[1]План 2022'!$E38</f>
        <v>1107</v>
      </c>
      <c r="D43" s="115">
        <f>'[1]План 2022'!$F38</f>
        <v>7001.75</v>
      </c>
      <c r="E43" s="98">
        <f>'[2]План 2022'!$E38</f>
        <v>1107</v>
      </c>
      <c r="F43" s="115">
        <f>'[2]План 2022'!$F38</f>
        <v>7001.75</v>
      </c>
      <c r="G43" s="115">
        <f>'[2]План 2022'!$G38</f>
        <v>484</v>
      </c>
      <c r="H43" s="6">
        <f t="shared" si="0"/>
        <v>0</v>
      </c>
      <c r="I43" s="50">
        <f t="shared" si="1"/>
        <v>0</v>
      </c>
      <c r="J43" s="7"/>
      <c r="K43" s="112"/>
      <c r="L43" s="7">
        <f t="shared" si="16"/>
        <v>0</v>
      </c>
      <c r="M43" s="112"/>
      <c r="N43" s="7"/>
      <c r="O43" s="220"/>
      <c r="P43" s="233">
        <f>'[1]План 2022'!$J38</f>
        <v>1665</v>
      </c>
      <c r="Q43" s="115">
        <f>'[1]План 2022'!$K38</f>
        <v>1914.7300000000002</v>
      </c>
      <c r="R43" s="115">
        <f>'[1]План 2022'!$M38</f>
        <v>715</v>
      </c>
      <c r="S43" s="235">
        <f>[1]Озерн!$X$103</f>
        <v>768.36</v>
      </c>
      <c r="T43" s="233">
        <f>'[2]План 2022'!$J38</f>
        <v>1665</v>
      </c>
      <c r="U43" s="115">
        <f>'[2]План 2022'!$K38</f>
        <v>1914.7300000000002</v>
      </c>
      <c r="V43" s="115">
        <f>'[2]План 2022'!$M38</f>
        <v>715</v>
      </c>
      <c r="W43" s="235">
        <f>[2]Озерн!$X$103</f>
        <v>768.36</v>
      </c>
      <c r="X43" s="240">
        <f t="shared" si="19"/>
        <v>0</v>
      </c>
      <c r="Y43" s="241">
        <f t="shared" si="20"/>
        <v>0</v>
      </c>
      <c r="Z43" s="240">
        <f t="shared" si="21"/>
        <v>0</v>
      </c>
      <c r="AA43" s="241">
        <f t="shared" si="22"/>
        <v>0</v>
      </c>
      <c r="AB43" s="224"/>
      <c r="AC43" s="220"/>
      <c r="AD43" s="228">
        <f t="shared" si="12"/>
        <v>0</v>
      </c>
      <c r="AE43" s="112">
        <f t="shared" si="13"/>
        <v>0</v>
      </c>
      <c r="AF43" s="7">
        <f t="shared" si="14"/>
        <v>0</v>
      </c>
      <c r="AG43" s="118">
        <f t="shared" si="15"/>
        <v>0</v>
      </c>
      <c r="AH43" s="228"/>
      <c r="AI43" s="112"/>
      <c r="AJ43" s="112"/>
      <c r="AK43" s="118"/>
      <c r="AL43" s="228"/>
      <c r="AM43" s="118"/>
      <c r="AN43" s="231">
        <f>'[1]План 2022'!$O38</f>
        <v>320</v>
      </c>
      <c r="AO43" s="115">
        <f>'[1]План 2022'!$P38</f>
        <v>852.97</v>
      </c>
      <c r="AP43" s="98">
        <f>'[2]План 2022'!$O38</f>
        <v>320</v>
      </c>
      <c r="AQ43" s="115">
        <f>'[2]План 2022'!$P38</f>
        <v>852.97</v>
      </c>
      <c r="AR43" s="6">
        <f t="shared" si="6"/>
        <v>0</v>
      </c>
      <c r="AS43" s="50">
        <f t="shared" si="7"/>
        <v>0</v>
      </c>
      <c r="AT43" s="7"/>
      <c r="AU43" s="112"/>
      <c r="AV43" s="7"/>
      <c r="AW43" s="7"/>
      <c r="AX43" s="7"/>
      <c r="AY43" s="118"/>
      <c r="AZ43" s="98">
        <f>'[1]План 2022'!$Q38</f>
        <v>2000</v>
      </c>
      <c r="BA43" s="115">
        <f>'[4]План 2022'!$R38+'[4]План 2022'!$V38</f>
        <v>44789.41</v>
      </c>
      <c r="BB43" s="98">
        <f>'[2]План 2022'!$Q38</f>
        <v>2000</v>
      </c>
      <c r="BC43" s="115">
        <f>'[2]План 2022'!$R38+'[2]План 2022'!$V38</f>
        <v>44997.08</v>
      </c>
      <c r="BD43" s="6">
        <f t="shared" si="8"/>
        <v>0</v>
      </c>
      <c r="BE43" s="50">
        <f t="shared" si="9"/>
        <v>207.66999999999825</v>
      </c>
      <c r="BF43" s="7"/>
      <c r="BG43" s="112"/>
      <c r="BH43" s="112"/>
      <c r="BI43" s="112">
        <v>250.08798970507345</v>
      </c>
      <c r="BJ43" s="7"/>
      <c r="BK43" s="112">
        <v>207.67</v>
      </c>
      <c r="BL43" s="7"/>
      <c r="BM43" s="118"/>
      <c r="BN43" s="98">
        <f>'[1]План 2022'!$U38</f>
        <v>93</v>
      </c>
      <c r="BO43" s="115">
        <f>'[1]План 2022'!$V38</f>
        <v>229.95179999999999</v>
      </c>
      <c r="BP43" s="98">
        <f>'[2]План 2022'!$U38</f>
        <v>93</v>
      </c>
      <c r="BQ43" s="115">
        <f>'[2]План 2022'!$V38</f>
        <v>229.95179999999999</v>
      </c>
      <c r="BR43" s="6">
        <f t="shared" si="10"/>
        <v>0</v>
      </c>
      <c r="BS43" s="50">
        <f t="shared" si="11"/>
        <v>0</v>
      </c>
      <c r="BT43" s="7"/>
      <c r="BU43" s="122"/>
      <c r="BV43" s="7"/>
      <c r="BW43" s="122"/>
      <c r="BX43" s="7"/>
      <c r="BY43" s="127"/>
    </row>
    <row r="44" spans="1:77" s="2" customFormat="1" x14ac:dyDescent="0.25">
      <c r="A44" s="25">
        <v>30</v>
      </c>
      <c r="B44" s="26" t="str">
        <f>'[1]План 2022'!$B39</f>
        <v>Мильковская РБ</v>
      </c>
      <c r="C44" s="98">
        <f>'[1]План 2022'!$E39</f>
        <v>4545</v>
      </c>
      <c r="D44" s="115">
        <f>'[1]План 2022'!$F39</f>
        <v>28512.629999999997</v>
      </c>
      <c r="E44" s="98">
        <f>'[2]План 2022'!$E39</f>
        <v>4545</v>
      </c>
      <c r="F44" s="115">
        <f>'[2]План 2022'!$F39</f>
        <v>28512.629999999997</v>
      </c>
      <c r="G44" s="115">
        <f>'[2]План 2022'!$G39</f>
        <v>2374</v>
      </c>
      <c r="H44" s="6">
        <f t="shared" si="0"/>
        <v>0</v>
      </c>
      <c r="I44" s="50">
        <f t="shared" si="1"/>
        <v>0</v>
      </c>
      <c r="J44" s="7"/>
      <c r="K44" s="112"/>
      <c r="L44" s="7">
        <f t="shared" si="16"/>
        <v>0</v>
      </c>
      <c r="M44" s="112"/>
      <c r="N44" s="7"/>
      <c r="O44" s="220"/>
      <c r="P44" s="233">
        <f>'[1]План 2022'!$J39</f>
        <v>26235</v>
      </c>
      <c r="Q44" s="115">
        <f>'[1]План 2022'!$K39</f>
        <v>29173.350000000002</v>
      </c>
      <c r="R44" s="115">
        <f>'[1]План 2022'!$M39</f>
        <v>5700</v>
      </c>
      <c r="S44" s="235">
        <f>[1]Мильков!$X$103</f>
        <v>6125.39</v>
      </c>
      <c r="T44" s="233">
        <f>'[2]План 2022'!$J39</f>
        <v>26235</v>
      </c>
      <c r="U44" s="115">
        <f>'[2]План 2022'!$K39</f>
        <v>29173.350000000002</v>
      </c>
      <c r="V44" s="115">
        <f>'[2]План 2022'!$M39</f>
        <v>5700</v>
      </c>
      <c r="W44" s="235">
        <f>[2]Мильков!$X$103</f>
        <v>6125.39</v>
      </c>
      <c r="X44" s="240">
        <f t="shared" si="19"/>
        <v>0</v>
      </c>
      <c r="Y44" s="241">
        <f t="shared" si="20"/>
        <v>0</v>
      </c>
      <c r="Z44" s="240">
        <f t="shared" si="21"/>
        <v>0</v>
      </c>
      <c r="AA44" s="241">
        <f t="shared" si="22"/>
        <v>0</v>
      </c>
      <c r="AB44" s="224"/>
      <c r="AC44" s="220"/>
      <c r="AD44" s="228">
        <f t="shared" si="12"/>
        <v>0</v>
      </c>
      <c r="AE44" s="112">
        <f t="shared" si="13"/>
        <v>0</v>
      </c>
      <c r="AF44" s="7">
        <f t="shared" si="14"/>
        <v>0</v>
      </c>
      <c r="AG44" s="118">
        <f t="shared" si="15"/>
        <v>0</v>
      </c>
      <c r="AH44" s="228"/>
      <c r="AI44" s="112"/>
      <c r="AJ44" s="112"/>
      <c r="AK44" s="118"/>
      <c r="AL44" s="228"/>
      <c r="AM44" s="118"/>
      <c r="AN44" s="231">
        <f>'[1]План 2022'!$O39</f>
        <v>1300</v>
      </c>
      <c r="AO44" s="115">
        <f>'[1]План 2022'!$P39</f>
        <v>3449.03</v>
      </c>
      <c r="AP44" s="98">
        <f>'[2]План 2022'!$O39</f>
        <v>1300</v>
      </c>
      <c r="AQ44" s="115">
        <f>'[2]План 2022'!$P39</f>
        <v>3449.03</v>
      </c>
      <c r="AR44" s="6">
        <f t="shared" si="6"/>
        <v>0</v>
      </c>
      <c r="AS44" s="50">
        <f t="shared" si="7"/>
        <v>0</v>
      </c>
      <c r="AT44" s="7"/>
      <c r="AU44" s="112"/>
      <c r="AV44" s="7"/>
      <c r="AW44" s="7"/>
      <c r="AX44" s="7"/>
      <c r="AY44" s="118"/>
      <c r="AZ44" s="98">
        <f>'[1]План 2022'!$Q39</f>
        <v>17050</v>
      </c>
      <c r="BA44" s="115">
        <f>'[4]План 2022'!$R39+'[4]План 2022'!$V39</f>
        <v>58713.86</v>
      </c>
      <c r="BB44" s="98">
        <f>'[2]План 2022'!$Q39</f>
        <v>17050</v>
      </c>
      <c r="BC44" s="115">
        <f>'[2]План 2022'!$R39+'[2]План 2022'!$V39</f>
        <v>60484.25</v>
      </c>
      <c r="BD44" s="6">
        <f t="shared" si="8"/>
        <v>0</v>
      </c>
      <c r="BE44" s="50">
        <f t="shared" si="9"/>
        <v>1770.3899999999994</v>
      </c>
      <c r="BF44" s="7"/>
      <c r="BG44" s="112"/>
      <c r="BH44" s="112"/>
      <c r="BI44" s="112">
        <v>1152.889921701515</v>
      </c>
      <c r="BJ44" s="7"/>
      <c r="BK44" s="112">
        <v>1770.39</v>
      </c>
      <c r="BL44" s="7"/>
      <c r="BM44" s="118">
        <v>2680</v>
      </c>
      <c r="BN44" s="98">
        <f>'[1]План 2022'!$U39</f>
        <v>80</v>
      </c>
      <c r="BO44" s="115">
        <f>'[1]План 2022'!$V39</f>
        <v>109.08319999999999</v>
      </c>
      <c r="BP44" s="98">
        <f>'[2]План 2022'!$U39</f>
        <v>80</v>
      </c>
      <c r="BQ44" s="115">
        <f>'[2]План 2022'!$V39</f>
        <v>109.08319999999999</v>
      </c>
      <c r="BR44" s="6">
        <f t="shared" si="10"/>
        <v>0</v>
      </c>
      <c r="BS44" s="50">
        <f t="shared" si="11"/>
        <v>0</v>
      </c>
      <c r="BT44" s="7"/>
      <c r="BU44" s="122"/>
      <c r="BV44" s="7"/>
      <c r="BW44" s="122"/>
      <c r="BX44" s="7"/>
      <c r="BY44" s="127"/>
    </row>
    <row r="45" spans="1:77" s="2" customFormat="1" x14ac:dyDescent="0.25">
      <c r="A45" s="27">
        <v>31</v>
      </c>
      <c r="B45" s="26" t="str">
        <f>'[1]План 2022'!$B40</f>
        <v>Быстринская РБ</v>
      </c>
      <c r="C45" s="98">
        <f>'[1]План 2022'!$E40</f>
        <v>1098</v>
      </c>
      <c r="D45" s="115">
        <f>'[1]План 2022'!$F40</f>
        <v>6972.2800000000007</v>
      </c>
      <c r="E45" s="98">
        <f>'[2]План 2022'!$E40</f>
        <v>1098</v>
      </c>
      <c r="F45" s="115">
        <f>'[2]План 2022'!$F40</f>
        <v>6972.2800000000007</v>
      </c>
      <c r="G45" s="115">
        <f>'[2]План 2022'!$G40</f>
        <v>443</v>
      </c>
      <c r="H45" s="6">
        <f t="shared" si="0"/>
        <v>0</v>
      </c>
      <c r="I45" s="50">
        <f t="shared" si="1"/>
        <v>0</v>
      </c>
      <c r="J45" s="7"/>
      <c r="K45" s="112"/>
      <c r="L45" s="7">
        <f t="shared" si="16"/>
        <v>0</v>
      </c>
      <c r="M45" s="112"/>
      <c r="N45" s="7"/>
      <c r="O45" s="220"/>
      <c r="P45" s="233">
        <f>'[1]План 2022'!$J40</f>
        <v>3700</v>
      </c>
      <c r="Q45" s="115">
        <f>'[1]План 2022'!$K40</f>
        <v>4183.03</v>
      </c>
      <c r="R45" s="115">
        <f>'[1]План 2022'!$M40</f>
        <v>650</v>
      </c>
      <c r="S45" s="235">
        <f>[1]Быст!$X$103</f>
        <v>698.51</v>
      </c>
      <c r="T45" s="233">
        <f>'[2]План 2022'!$J40</f>
        <v>3700</v>
      </c>
      <c r="U45" s="115">
        <f>'[2]План 2022'!$K40</f>
        <v>4183.03</v>
      </c>
      <c r="V45" s="115">
        <f>'[2]План 2022'!$M40</f>
        <v>650</v>
      </c>
      <c r="W45" s="235">
        <f>[2]Быст!$X$103</f>
        <v>698.51</v>
      </c>
      <c r="X45" s="240">
        <f t="shared" si="19"/>
        <v>0</v>
      </c>
      <c r="Y45" s="241">
        <f t="shared" si="20"/>
        <v>0</v>
      </c>
      <c r="Z45" s="240">
        <f t="shared" si="21"/>
        <v>0</v>
      </c>
      <c r="AA45" s="241">
        <f t="shared" si="22"/>
        <v>0</v>
      </c>
      <c r="AB45" s="224"/>
      <c r="AC45" s="220"/>
      <c r="AD45" s="228">
        <f t="shared" si="12"/>
        <v>0</v>
      </c>
      <c r="AE45" s="112">
        <f t="shared" si="13"/>
        <v>0</v>
      </c>
      <c r="AF45" s="7">
        <f t="shared" si="14"/>
        <v>0</v>
      </c>
      <c r="AG45" s="118">
        <f t="shared" si="15"/>
        <v>0</v>
      </c>
      <c r="AH45" s="228"/>
      <c r="AI45" s="112"/>
      <c r="AJ45" s="112"/>
      <c r="AK45" s="118"/>
      <c r="AL45" s="228"/>
      <c r="AM45" s="118"/>
      <c r="AN45" s="231">
        <f>'[1]План 2022'!$O40</f>
        <v>300</v>
      </c>
      <c r="AO45" s="115">
        <f>'[1]План 2022'!$P40</f>
        <v>795.93</v>
      </c>
      <c r="AP45" s="98">
        <f>'[2]План 2022'!$O40</f>
        <v>300</v>
      </c>
      <c r="AQ45" s="115">
        <f>'[2]План 2022'!$P40</f>
        <v>795.93</v>
      </c>
      <c r="AR45" s="6">
        <f t="shared" si="6"/>
        <v>0</v>
      </c>
      <c r="AS45" s="50">
        <f t="shared" si="7"/>
        <v>0</v>
      </c>
      <c r="AT45" s="7"/>
      <c r="AU45" s="112"/>
      <c r="AV45" s="7"/>
      <c r="AW45" s="7"/>
      <c r="AX45" s="7"/>
      <c r="AY45" s="118"/>
      <c r="AZ45" s="98">
        <f>'[1]План 2022'!$Q40</f>
        <v>9004</v>
      </c>
      <c r="BA45" s="115">
        <f>'[4]План 2022'!$R40+'[4]План 2022'!$V40</f>
        <v>23318.87</v>
      </c>
      <c r="BB45" s="98">
        <f>'[2]План 2022'!$Q40</f>
        <v>9004</v>
      </c>
      <c r="BC45" s="115">
        <f>'[2]План 2022'!$R40+'[2]План 2022'!$V40</f>
        <v>24253.8</v>
      </c>
      <c r="BD45" s="6">
        <f t="shared" si="8"/>
        <v>0</v>
      </c>
      <c r="BE45" s="50">
        <f t="shared" si="9"/>
        <v>934.93000000000029</v>
      </c>
      <c r="BF45" s="7"/>
      <c r="BG45" s="112"/>
      <c r="BH45" s="112"/>
      <c r="BI45" s="112">
        <v>309.36070000067906</v>
      </c>
      <c r="BJ45" s="7"/>
      <c r="BK45" s="112">
        <v>934.93</v>
      </c>
      <c r="BL45" s="7"/>
      <c r="BM45" s="118">
        <v>260</v>
      </c>
      <c r="BN45" s="98">
        <f>'[1]План 2022'!$U40</f>
        <v>113</v>
      </c>
      <c r="BO45" s="115">
        <f>'[1]План 2022'!$V40</f>
        <v>279.40379999999999</v>
      </c>
      <c r="BP45" s="98">
        <f>'[2]План 2022'!$U40</f>
        <v>113</v>
      </c>
      <c r="BQ45" s="115">
        <f>'[2]План 2022'!$V40</f>
        <v>279.40379999999999</v>
      </c>
      <c r="BR45" s="6">
        <f t="shared" si="10"/>
        <v>0</v>
      </c>
      <c r="BS45" s="50">
        <f t="shared" si="11"/>
        <v>0</v>
      </c>
      <c r="BT45" s="7"/>
      <c r="BU45" s="122"/>
      <c r="BV45" s="7"/>
      <c r="BW45" s="122"/>
      <c r="BX45" s="7"/>
      <c r="BY45" s="127"/>
    </row>
    <row r="46" spans="1:77" s="2" customFormat="1" x14ac:dyDescent="0.25">
      <c r="A46" s="25">
        <v>32</v>
      </c>
      <c r="B46" s="26" t="str">
        <f>'[1]План 2022'!$B41</f>
        <v>Соболевская РБ</v>
      </c>
      <c r="C46" s="98">
        <f>'[1]План 2022'!$E41</f>
        <v>750</v>
      </c>
      <c r="D46" s="115">
        <f>'[1]План 2022'!$F41</f>
        <v>4772.1100000000006</v>
      </c>
      <c r="E46" s="98">
        <f>'[2]План 2022'!$E41</f>
        <v>750</v>
      </c>
      <c r="F46" s="115">
        <f>'[2]План 2022'!$F41</f>
        <v>4772.1100000000006</v>
      </c>
      <c r="G46" s="115">
        <f>'[2]План 2022'!$G41</f>
        <v>329</v>
      </c>
      <c r="H46" s="6">
        <f t="shared" ref="H46:H63" si="23">E46-C46</f>
        <v>0</v>
      </c>
      <c r="I46" s="50">
        <f t="shared" ref="I46:I63" si="24">F46-D46</f>
        <v>0</v>
      </c>
      <c r="J46" s="7"/>
      <c r="K46" s="112"/>
      <c r="L46" s="7">
        <f t="shared" si="16"/>
        <v>0</v>
      </c>
      <c r="M46" s="112"/>
      <c r="N46" s="7"/>
      <c r="O46" s="220"/>
      <c r="P46" s="233">
        <f>'[1]План 2022'!$J41</f>
        <v>2500</v>
      </c>
      <c r="Q46" s="115">
        <f>'[1]План 2022'!$K41</f>
        <v>2857.5299999999997</v>
      </c>
      <c r="R46" s="115">
        <f>'[1]План 2022'!$M41</f>
        <v>600</v>
      </c>
      <c r="S46" s="235">
        <f>[1]Собол!$X$103</f>
        <v>644.78</v>
      </c>
      <c r="T46" s="233">
        <f>'[2]План 2022'!$J41</f>
        <v>2500</v>
      </c>
      <c r="U46" s="115">
        <f>'[2]План 2022'!$K41</f>
        <v>2857.5299999999997</v>
      </c>
      <c r="V46" s="115">
        <f>'[2]План 2022'!$M41</f>
        <v>600</v>
      </c>
      <c r="W46" s="235">
        <f>[2]Собол!$X$103</f>
        <v>644.78</v>
      </c>
      <c r="X46" s="240">
        <f t="shared" si="19"/>
        <v>0</v>
      </c>
      <c r="Y46" s="241">
        <f t="shared" si="20"/>
        <v>0</v>
      </c>
      <c r="Z46" s="240">
        <f t="shared" si="21"/>
        <v>0</v>
      </c>
      <c r="AA46" s="241">
        <f t="shared" si="22"/>
        <v>0</v>
      </c>
      <c r="AB46" s="224"/>
      <c r="AC46" s="220"/>
      <c r="AD46" s="228">
        <f t="shared" si="12"/>
        <v>0</v>
      </c>
      <c r="AE46" s="112">
        <f t="shared" si="13"/>
        <v>0</v>
      </c>
      <c r="AF46" s="7">
        <f t="shared" si="14"/>
        <v>0</v>
      </c>
      <c r="AG46" s="118">
        <f t="shared" si="15"/>
        <v>0</v>
      </c>
      <c r="AH46" s="228"/>
      <c r="AI46" s="112"/>
      <c r="AJ46" s="112"/>
      <c r="AK46" s="118"/>
      <c r="AL46" s="228"/>
      <c r="AM46" s="118"/>
      <c r="AN46" s="231">
        <f>'[1]План 2022'!$O41</f>
        <v>1630</v>
      </c>
      <c r="AO46" s="115">
        <f>'[1]План 2022'!$P41</f>
        <v>4324.55</v>
      </c>
      <c r="AP46" s="98">
        <f>'[2]План 2022'!$O41</f>
        <v>1630</v>
      </c>
      <c r="AQ46" s="115">
        <f>'[2]План 2022'!$P41</f>
        <v>4324.55</v>
      </c>
      <c r="AR46" s="6">
        <f t="shared" ref="AR46:AR63" si="25">AP46-AN46</f>
        <v>0</v>
      </c>
      <c r="AS46" s="50">
        <f t="shared" ref="AS46:AS63" si="26">AQ46-AO46</f>
        <v>0</v>
      </c>
      <c r="AT46" s="7"/>
      <c r="AU46" s="112"/>
      <c r="AV46" s="7"/>
      <c r="AW46" s="7"/>
      <c r="AX46" s="7"/>
      <c r="AY46" s="118"/>
      <c r="AZ46" s="98">
        <f>'[1]План 2022'!$Q41</f>
        <v>3350</v>
      </c>
      <c r="BA46" s="115">
        <f>'[4]План 2022'!$R41+'[4]План 2022'!$V41</f>
        <v>58124.37</v>
      </c>
      <c r="BB46" s="98">
        <f>'[2]План 2022'!$Q41</f>
        <v>3350</v>
      </c>
      <c r="BC46" s="115">
        <f>'[2]План 2022'!$R41+'[2]План 2022'!$V41</f>
        <v>58472.22</v>
      </c>
      <c r="BD46" s="6">
        <f t="shared" ref="BD46:BD63" si="27">BB46-AZ46</f>
        <v>0</v>
      </c>
      <c r="BE46" s="50">
        <f t="shared" ref="BE46:BE63" si="28">BC46-BA46</f>
        <v>347.84999999999854</v>
      </c>
      <c r="BF46" s="7"/>
      <c r="BG46" s="112"/>
      <c r="BH46" s="112"/>
      <c r="BI46" s="112">
        <v>235.23410567918674</v>
      </c>
      <c r="BJ46" s="7"/>
      <c r="BK46" s="112">
        <v>347.85</v>
      </c>
      <c r="BL46" s="7"/>
      <c r="BM46" s="118"/>
      <c r="BN46" s="98">
        <f>'[1]План 2022'!$U41</f>
        <v>130</v>
      </c>
      <c r="BO46" s="115">
        <f>'[1]План 2022'!$V41</f>
        <v>326.09460000000001</v>
      </c>
      <c r="BP46" s="98">
        <f>'[2]План 2022'!$U41</f>
        <v>130</v>
      </c>
      <c r="BQ46" s="115">
        <f>'[2]План 2022'!$V41</f>
        <v>326.09460000000001</v>
      </c>
      <c r="BR46" s="6">
        <f t="shared" ref="BR46:BR63" si="29">BP46-BN46</f>
        <v>0</v>
      </c>
      <c r="BS46" s="50">
        <f t="shared" ref="BS46:BS63" si="30">BQ46-BO46</f>
        <v>0</v>
      </c>
      <c r="BT46" s="7"/>
      <c r="BU46" s="122"/>
      <c r="BV46" s="7"/>
      <c r="BW46" s="122"/>
      <c r="BX46" s="7"/>
      <c r="BY46" s="127"/>
    </row>
    <row r="47" spans="1:77" s="2" customFormat="1" x14ac:dyDescent="0.25">
      <c r="A47" s="27">
        <v>33</v>
      </c>
      <c r="B47" s="26" t="str">
        <f>'[1]План 2022'!$B42</f>
        <v>Корякская ОБ</v>
      </c>
      <c r="C47" s="98">
        <f>'[1]План 2022'!$E42</f>
        <v>1928</v>
      </c>
      <c r="D47" s="115">
        <f>'[1]План 2022'!$F42</f>
        <v>12614.619999999999</v>
      </c>
      <c r="E47" s="98">
        <f>'[2]План 2022'!$E42</f>
        <v>1928</v>
      </c>
      <c r="F47" s="115">
        <f>'[2]План 2022'!$F42</f>
        <v>12614.619999999999</v>
      </c>
      <c r="G47" s="115">
        <f>'[2]План 2022'!$G42</f>
        <v>910</v>
      </c>
      <c r="H47" s="6">
        <f t="shared" si="23"/>
        <v>0</v>
      </c>
      <c r="I47" s="50">
        <f t="shared" si="24"/>
        <v>0</v>
      </c>
      <c r="J47" s="7"/>
      <c r="K47" s="112"/>
      <c r="L47" s="7">
        <f t="shared" si="16"/>
        <v>0</v>
      </c>
      <c r="M47" s="112"/>
      <c r="N47" s="7"/>
      <c r="O47" s="220"/>
      <c r="P47" s="233">
        <f>'[1]План 2022'!$J42</f>
        <v>15900</v>
      </c>
      <c r="Q47" s="115">
        <f>'[1]План 2022'!$K42</f>
        <v>18265.620000000003</v>
      </c>
      <c r="R47" s="115">
        <f>'[1]План 2022'!$M42</f>
        <v>2500</v>
      </c>
      <c r="S47" s="235">
        <f>[1]КОБ!$X$103</f>
        <v>2686.58</v>
      </c>
      <c r="T47" s="233">
        <f>'[2]План 2022'!$J42</f>
        <v>15900</v>
      </c>
      <c r="U47" s="115">
        <f>'[2]План 2022'!$K42</f>
        <v>18265.620000000003</v>
      </c>
      <c r="V47" s="115">
        <f>'[2]План 2022'!$M42</f>
        <v>2500</v>
      </c>
      <c r="W47" s="235">
        <f>[2]КОБ!$X$103</f>
        <v>2686.58</v>
      </c>
      <c r="X47" s="240">
        <f t="shared" si="19"/>
        <v>0</v>
      </c>
      <c r="Y47" s="241">
        <f t="shared" si="20"/>
        <v>0</v>
      </c>
      <c r="Z47" s="240">
        <f t="shared" si="21"/>
        <v>0</v>
      </c>
      <c r="AA47" s="241">
        <f t="shared" si="22"/>
        <v>0</v>
      </c>
      <c r="AB47" s="224"/>
      <c r="AC47" s="220"/>
      <c r="AD47" s="228">
        <f t="shared" si="12"/>
        <v>0</v>
      </c>
      <c r="AE47" s="112">
        <f t="shared" si="13"/>
        <v>0</v>
      </c>
      <c r="AF47" s="7">
        <f t="shared" si="14"/>
        <v>0</v>
      </c>
      <c r="AG47" s="118">
        <f t="shared" si="15"/>
        <v>0</v>
      </c>
      <c r="AH47" s="228"/>
      <c r="AI47" s="112"/>
      <c r="AJ47" s="112"/>
      <c r="AK47" s="118"/>
      <c r="AL47" s="228"/>
      <c r="AM47" s="118"/>
      <c r="AN47" s="231">
        <f>'[1]План 2022'!$O42</f>
        <v>900</v>
      </c>
      <c r="AO47" s="115">
        <f>'[1]План 2022'!$P42</f>
        <v>2484.1999999999998</v>
      </c>
      <c r="AP47" s="98">
        <f>'[2]План 2022'!$O42</f>
        <v>900</v>
      </c>
      <c r="AQ47" s="115">
        <f>'[2]План 2022'!$P42</f>
        <v>2484.1999999999998</v>
      </c>
      <c r="AR47" s="6">
        <f t="shared" si="25"/>
        <v>0</v>
      </c>
      <c r="AS47" s="50">
        <f t="shared" si="26"/>
        <v>0</v>
      </c>
      <c r="AT47" s="7"/>
      <c r="AU47" s="112"/>
      <c r="AV47" s="7"/>
      <c r="AW47" s="7"/>
      <c r="AX47" s="7"/>
      <c r="AY47" s="118"/>
      <c r="AZ47" s="98">
        <f>'[1]План 2022'!$Q42</f>
        <v>9683</v>
      </c>
      <c r="BA47" s="115">
        <f>'[4]План 2022'!$R42+'[4]План 2022'!$V42</f>
        <v>117079.69</v>
      </c>
      <c r="BB47" s="98">
        <f>'[2]План 2022'!$Q42</f>
        <v>9683</v>
      </c>
      <c r="BC47" s="115">
        <f>'[2]План 2022'!$R42+'[2]План 2022'!$V42</f>
        <v>118085.12</v>
      </c>
      <c r="BD47" s="6">
        <f t="shared" si="27"/>
        <v>0</v>
      </c>
      <c r="BE47" s="50">
        <f t="shared" si="28"/>
        <v>1005.429999999993</v>
      </c>
      <c r="BF47" s="7"/>
      <c r="BG47" s="112"/>
      <c r="BH47" s="112"/>
      <c r="BI47" s="112">
        <v>483.89383730484803</v>
      </c>
      <c r="BJ47" s="7"/>
      <c r="BK47" s="112">
        <v>1005.43</v>
      </c>
      <c r="BL47" s="7"/>
      <c r="BM47" s="118">
        <v>630</v>
      </c>
      <c r="BN47" s="98">
        <f>'[1]План 2022'!$U42</f>
        <v>0</v>
      </c>
      <c r="BO47" s="115">
        <f>'[1]План 2022'!$V42</f>
        <v>0</v>
      </c>
      <c r="BP47" s="98">
        <f>'[2]План 2022'!$U42</f>
        <v>0</v>
      </c>
      <c r="BQ47" s="115">
        <f>'[2]План 2022'!$V42</f>
        <v>0</v>
      </c>
      <c r="BR47" s="6">
        <f t="shared" si="29"/>
        <v>0</v>
      </c>
      <c r="BS47" s="50">
        <f t="shared" si="30"/>
        <v>0</v>
      </c>
      <c r="BT47" s="7"/>
      <c r="BU47" s="122"/>
      <c r="BV47" s="7"/>
      <c r="BW47" s="122"/>
      <c r="BX47" s="7"/>
      <c r="BY47" s="127"/>
    </row>
    <row r="48" spans="1:77" s="2" customFormat="1" x14ac:dyDescent="0.25">
      <c r="A48" s="25">
        <v>34</v>
      </c>
      <c r="B48" s="26" t="str">
        <f>'[1]План 2022'!$B43</f>
        <v>Тигильская РБ</v>
      </c>
      <c r="C48" s="98">
        <f>'[1]План 2022'!$E43</f>
        <v>1663</v>
      </c>
      <c r="D48" s="115">
        <f>'[1]План 2022'!$F43</f>
        <v>10890.22</v>
      </c>
      <c r="E48" s="98">
        <f>'[2]План 2022'!$E43</f>
        <v>1663</v>
      </c>
      <c r="F48" s="115">
        <f>'[2]План 2022'!$F43</f>
        <v>10890.22</v>
      </c>
      <c r="G48" s="115">
        <f>'[2]План 2022'!$G43</f>
        <v>868</v>
      </c>
      <c r="H48" s="6">
        <f t="shared" si="23"/>
        <v>0</v>
      </c>
      <c r="I48" s="50">
        <f t="shared" si="24"/>
        <v>0</v>
      </c>
      <c r="J48" s="7"/>
      <c r="K48" s="112"/>
      <c r="L48" s="7">
        <f t="shared" ref="L48:L65" si="31">H48</f>
        <v>0</v>
      </c>
      <c r="M48" s="112"/>
      <c r="N48" s="7"/>
      <c r="O48" s="220"/>
      <c r="P48" s="233">
        <f>'[1]План 2022'!$J43</f>
        <v>8629</v>
      </c>
      <c r="Q48" s="115">
        <f>'[1]План 2022'!$K43</f>
        <v>9583.2800000000007</v>
      </c>
      <c r="R48" s="115">
        <f>'[1]План 2022'!$M43</f>
        <v>2379</v>
      </c>
      <c r="S48" s="235">
        <f>[1]Тигил!$X$103</f>
        <v>2556.54</v>
      </c>
      <c r="T48" s="233">
        <f>'[2]План 2022'!$J43</f>
        <v>8629</v>
      </c>
      <c r="U48" s="115">
        <f>'[2]План 2022'!$K43</f>
        <v>9583.2800000000007</v>
      </c>
      <c r="V48" s="115">
        <f>'[2]План 2022'!$M43</f>
        <v>2379</v>
      </c>
      <c r="W48" s="235">
        <f>[2]Тигил!$X$103</f>
        <v>2556.54</v>
      </c>
      <c r="X48" s="240">
        <f t="shared" si="19"/>
        <v>0</v>
      </c>
      <c r="Y48" s="241">
        <f t="shared" si="20"/>
        <v>0</v>
      </c>
      <c r="Z48" s="240">
        <f t="shared" si="21"/>
        <v>0</v>
      </c>
      <c r="AA48" s="241">
        <f t="shared" si="22"/>
        <v>0</v>
      </c>
      <c r="AB48" s="224"/>
      <c r="AC48" s="220"/>
      <c r="AD48" s="228">
        <f t="shared" si="12"/>
        <v>0</v>
      </c>
      <c r="AE48" s="112">
        <f t="shared" si="13"/>
        <v>0</v>
      </c>
      <c r="AF48" s="7">
        <f t="shared" si="14"/>
        <v>0</v>
      </c>
      <c r="AG48" s="118">
        <f t="shared" si="15"/>
        <v>0</v>
      </c>
      <c r="AH48" s="228"/>
      <c r="AI48" s="112"/>
      <c r="AJ48" s="112"/>
      <c r="AK48" s="118"/>
      <c r="AL48" s="228"/>
      <c r="AM48" s="118"/>
      <c r="AN48" s="231">
        <f>'[1]План 2022'!$O43</f>
        <v>1459</v>
      </c>
      <c r="AO48" s="115">
        <f>'[1]План 2022'!$P43</f>
        <v>4025.2300000000005</v>
      </c>
      <c r="AP48" s="98">
        <f>'[2]План 2022'!$O43</f>
        <v>1459</v>
      </c>
      <c r="AQ48" s="115">
        <f>'[2]План 2022'!$P43</f>
        <v>4025.2300000000005</v>
      </c>
      <c r="AR48" s="6">
        <f t="shared" si="25"/>
        <v>0</v>
      </c>
      <c r="AS48" s="50">
        <f t="shared" si="26"/>
        <v>0</v>
      </c>
      <c r="AT48" s="7"/>
      <c r="AU48" s="112"/>
      <c r="AV48" s="7"/>
      <c r="AW48" s="7"/>
      <c r="AX48" s="7"/>
      <c r="AY48" s="118"/>
      <c r="AZ48" s="98">
        <f>'[1]План 2022'!$Q43</f>
        <v>7142</v>
      </c>
      <c r="BA48" s="115">
        <f>'[4]План 2022'!$R43+'[4]План 2022'!$V43</f>
        <v>154631.56</v>
      </c>
      <c r="BB48" s="98">
        <f>'[2]План 2022'!$Q43</f>
        <v>7142</v>
      </c>
      <c r="BC48" s="115">
        <f>'[2]План 2022'!$R43+'[2]План 2022'!$V43</f>
        <v>155373.15</v>
      </c>
      <c r="BD48" s="6">
        <f t="shared" si="27"/>
        <v>0</v>
      </c>
      <c r="BE48" s="50">
        <f t="shared" si="28"/>
        <v>741.58999999999651</v>
      </c>
      <c r="BF48" s="7"/>
      <c r="BG48" s="112"/>
      <c r="BH48" s="112"/>
      <c r="BI48" s="112">
        <v>443.04565623365954</v>
      </c>
      <c r="BJ48" s="7"/>
      <c r="BK48" s="112">
        <v>741.59</v>
      </c>
      <c r="BL48" s="7"/>
      <c r="BM48" s="118"/>
      <c r="BN48" s="98">
        <f>'[1]План 2022'!$U43</f>
        <v>0</v>
      </c>
      <c r="BO48" s="115">
        <f>'[1]План 2022'!$V43</f>
        <v>0</v>
      </c>
      <c r="BP48" s="98">
        <f>'[2]План 2022'!$U43</f>
        <v>0</v>
      </c>
      <c r="BQ48" s="115">
        <f>'[2]План 2022'!$V43</f>
        <v>0</v>
      </c>
      <c r="BR48" s="6">
        <f t="shared" si="29"/>
        <v>0</v>
      </c>
      <c r="BS48" s="50">
        <f t="shared" si="30"/>
        <v>0</v>
      </c>
      <c r="BT48" s="7"/>
      <c r="BU48" s="122"/>
      <c r="BV48" s="7"/>
      <c r="BW48" s="122"/>
      <c r="BX48" s="7"/>
      <c r="BY48" s="127"/>
    </row>
    <row r="49" spans="1:77" s="2" customFormat="1" x14ac:dyDescent="0.25">
      <c r="A49" s="27">
        <v>35</v>
      </c>
      <c r="B49" s="26" t="str">
        <f>'[1]План 2022'!$B44</f>
        <v>Карагинская РБ</v>
      </c>
      <c r="C49" s="98">
        <f>'[1]План 2022'!$E44</f>
        <v>1811</v>
      </c>
      <c r="D49" s="115">
        <f>'[1]План 2022'!$F44</f>
        <v>11850.76</v>
      </c>
      <c r="E49" s="98">
        <f>'[2]План 2022'!$E44</f>
        <v>1811</v>
      </c>
      <c r="F49" s="115">
        <f>'[2]План 2022'!$F44</f>
        <v>11850.76</v>
      </c>
      <c r="G49" s="115">
        <f>'[2]План 2022'!$G44</f>
        <v>924</v>
      </c>
      <c r="H49" s="6">
        <f t="shared" si="23"/>
        <v>0</v>
      </c>
      <c r="I49" s="50">
        <f t="shared" si="24"/>
        <v>0</v>
      </c>
      <c r="J49" s="7"/>
      <c r="K49" s="112"/>
      <c r="L49" s="7">
        <f t="shared" si="31"/>
        <v>0</v>
      </c>
      <c r="M49" s="112"/>
      <c r="N49" s="7"/>
      <c r="O49" s="220"/>
      <c r="P49" s="233">
        <f>'[1]План 2022'!$J44</f>
        <v>6096</v>
      </c>
      <c r="Q49" s="115">
        <f>'[1]План 2022'!$K44</f>
        <v>7694.35</v>
      </c>
      <c r="R49" s="115">
        <f>'[1]План 2022'!$M44</f>
        <v>1296</v>
      </c>
      <c r="S49" s="235">
        <f>[1]Караг!$X$103</f>
        <v>1392.72</v>
      </c>
      <c r="T49" s="233">
        <f>'[2]План 2022'!$J44</f>
        <v>6096</v>
      </c>
      <c r="U49" s="115">
        <f>'[2]План 2022'!$K44</f>
        <v>7694.35</v>
      </c>
      <c r="V49" s="115">
        <f>'[2]План 2022'!$M44</f>
        <v>1296</v>
      </c>
      <c r="W49" s="235">
        <f>[2]Караг!$X$103</f>
        <v>1392.72</v>
      </c>
      <c r="X49" s="240">
        <f t="shared" si="19"/>
        <v>0</v>
      </c>
      <c r="Y49" s="241">
        <f t="shared" si="20"/>
        <v>0</v>
      </c>
      <c r="Z49" s="240">
        <f t="shared" si="21"/>
        <v>0</v>
      </c>
      <c r="AA49" s="241">
        <f t="shared" si="22"/>
        <v>0</v>
      </c>
      <c r="AB49" s="224"/>
      <c r="AC49" s="220"/>
      <c r="AD49" s="228">
        <f t="shared" si="12"/>
        <v>0</v>
      </c>
      <c r="AE49" s="112">
        <f t="shared" si="13"/>
        <v>0</v>
      </c>
      <c r="AF49" s="7">
        <f t="shared" si="14"/>
        <v>0</v>
      </c>
      <c r="AG49" s="118">
        <f t="shared" si="15"/>
        <v>0</v>
      </c>
      <c r="AH49" s="228"/>
      <c r="AI49" s="112"/>
      <c r="AJ49" s="112"/>
      <c r="AK49" s="118"/>
      <c r="AL49" s="228"/>
      <c r="AM49" s="118"/>
      <c r="AN49" s="231">
        <f>'[1]План 2022'!$O44</f>
        <v>464</v>
      </c>
      <c r="AO49" s="115">
        <f>'[1]План 2022'!$P44</f>
        <v>1330.8099999999997</v>
      </c>
      <c r="AP49" s="98">
        <f>'[2]План 2022'!$O44</f>
        <v>464</v>
      </c>
      <c r="AQ49" s="115">
        <f>'[2]План 2022'!$P44</f>
        <v>1330.8099999999997</v>
      </c>
      <c r="AR49" s="6">
        <f t="shared" si="25"/>
        <v>0</v>
      </c>
      <c r="AS49" s="50">
        <f t="shared" si="26"/>
        <v>0</v>
      </c>
      <c r="AT49" s="7"/>
      <c r="AU49" s="112"/>
      <c r="AV49" s="7"/>
      <c r="AW49" s="7"/>
      <c r="AX49" s="7"/>
      <c r="AY49" s="118"/>
      <c r="AZ49" s="98">
        <f>'[1]План 2022'!$Q44</f>
        <v>3825</v>
      </c>
      <c r="BA49" s="115">
        <f>'[4]План 2022'!$R44+'[4]План 2022'!$V44</f>
        <v>63021.71</v>
      </c>
      <c r="BB49" s="98">
        <f>'[2]План 2022'!$Q44</f>
        <v>3825</v>
      </c>
      <c r="BC49" s="115">
        <f>'[2]План 2022'!$R44+'[2]План 2022'!$V44</f>
        <v>63418.879999999997</v>
      </c>
      <c r="BD49" s="6">
        <f t="shared" si="27"/>
        <v>0</v>
      </c>
      <c r="BE49" s="50">
        <f t="shared" si="28"/>
        <v>397.16999999999825</v>
      </c>
      <c r="BF49" s="7"/>
      <c r="BG49" s="112"/>
      <c r="BH49" s="112"/>
      <c r="BI49" s="112">
        <v>412.19528171835634</v>
      </c>
      <c r="BJ49" s="7"/>
      <c r="BK49" s="112">
        <v>397.17</v>
      </c>
      <c r="BL49" s="7"/>
      <c r="BM49" s="118">
        <v>2275</v>
      </c>
      <c r="BN49" s="98">
        <f>'[1]План 2022'!$U44</f>
        <v>158</v>
      </c>
      <c r="BO49" s="115">
        <f>'[1]План 2022'!$V44</f>
        <v>390.67079999999999</v>
      </c>
      <c r="BP49" s="98">
        <f>'[2]План 2022'!$U44</f>
        <v>158</v>
      </c>
      <c r="BQ49" s="115">
        <f>'[2]План 2022'!$V44</f>
        <v>390.67079999999999</v>
      </c>
      <c r="BR49" s="6">
        <f t="shared" si="29"/>
        <v>0</v>
      </c>
      <c r="BS49" s="50">
        <f t="shared" si="30"/>
        <v>0</v>
      </c>
      <c r="BT49" s="7"/>
      <c r="BU49" s="122"/>
      <c r="BV49" s="7"/>
      <c r="BW49" s="122"/>
      <c r="BX49" s="7"/>
      <c r="BY49" s="127"/>
    </row>
    <row r="50" spans="1:77" s="2" customFormat="1" x14ac:dyDescent="0.25">
      <c r="A50" s="25">
        <v>36</v>
      </c>
      <c r="B50" s="26" t="str">
        <f>'[1]План 2022'!$B45</f>
        <v>Пенжинская РБ</v>
      </c>
      <c r="C50" s="98">
        <f>'[1]План 2022'!$E45</f>
        <v>649</v>
      </c>
      <c r="D50" s="115">
        <f>'[1]План 2022'!$F45</f>
        <v>4515.99</v>
      </c>
      <c r="E50" s="98">
        <f>'[2]План 2022'!$E45</f>
        <v>649</v>
      </c>
      <c r="F50" s="115">
        <f>'[2]План 2022'!$F45</f>
        <v>4515.99</v>
      </c>
      <c r="G50" s="115">
        <f>'[2]План 2022'!$G45</f>
        <v>0</v>
      </c>
      <c r="H50" s="6">
        <f t="shared" si="23"/>
        <v>0</v>
      </c>
      <c r="I50" s="50">
        <f t="shared" si="24"/>
        <v>0</v>
      </c>
      <c r="J50" s="112"/>
      <c r="K50" s="112"/>
      <c r="L50" s="7">
        <f t="shared" si="31"/>
        <v>0</v>
      </c>
      <c r="M50" s="112"/>
      <c r="N50" s="7"/>
      <c r="O50" s="220"/>
      <c r="P50" s="233">
        <f>'[1]План 2022'!$J45</f>
        <v>759</v>
      </c>
      <c r="Q50" s="115">
        <f>'[1]План 2022'!$K45</f>
        <v>894.62000000000012</v>
      </c>
      <c r="R50" s="115">
        <f>'[1]План 2022'!$M45</f>
        <v>159</v>
      </c>
      <c r="S50" s="235">
        <f>[1]Пенжин!$X$103</f>
        <v>170.87</v>
      </c>
      <c r="T50" s="233">
        <f>'[2]План 2022'!$J45</f>
        <v>759</v>
      </c>
      <c r="U50" s="115">
        <f>'[2]План 2022'!$K45</f>
        <v>894.62000000000012</v>
      </c>
      <c r="V50" s="115">
        <f>'[2]План 2022'!$M45</f>
        <v>159</v>
      </c>
      <c r="W50" s="235">
        <f>[2]Пенжин!$X$103</f>
        <v>170.87</v>
      </c>
      <c r="X50" s="240">
        <f t="shared" si="19"/>
        <v>0</v>
      </c>
      <c r="Y50" s="241">
        <f t="shared" si="20"/>
        <v>0</v>
      </c>
      <c r="Z50" s="240">
        <f t="shared" si="21"/>
        <v>0</v>
      </c>
      <c r="AA50" s="241">
        <f t="shared" si="22"/>
        <v>0</v>
      </c>
      <c r="AB50" s="224"/>
      <c r="AC50" s="220"/>
      <c r="AD50" s="228">
        <f t="shared" si="12"/>
        <v>0</v>
      </c>
      <c r="AE50" s="112">
        <f t="shared" si="13"/>
        <v>0</v>
      </c>
      <c r="AF50" s="7">
        <f t="shared" si="14"/>
        <v>0</v>
      </c>
      <c r="AG50" s="118">
        <f t="shared" si="15"/>
        <v>0</v>
      </c>
      <c r="AH50" s="228"/>
      <c r="AI50" s="112"/>
      <c r="AJ50" s="112"/>
      <c r="AK50" s="118"/>
      <c r="AL50" s="228"/>
      <c r="AM50" s="118"/>
      <c r="AN50" s="231">
        <f>'[1]План 2022'!$O45</f>
        <v>1628</v>
      </c>
      <c r="AO50" s="115">
        <f>'[1]План 2022'!$P45</f>
        <v>4638.54</v>
      </c>
      <c r="AP50" s="98">
        <f>'[2]План 2022'!$O45</f>
        <v>1628</v>
      </c>
      <c r="AQ50" s="115">
        <f>'[2]План 2022'!$P45</f>
        <v>4638.54</v>
      </c>
      <c r="AR50" s="6">
        <f t="shared" si="25"/>
        <v>0</v>
      </c>
      <c r="AS50" s="50">
        <f t="shared" si="26"/>
        <v>0</v>
      </c>
      <c r="AT50" s="7"/>
      <c r="AU50" s="112"/>
      <c r="AV50" s="7"/>
      <c r="AW50" s="7"/>
      <c r="AX50" s="7"/>
      <c r="AY50" s="118"/>
      <c r="AZ50" s="98">
        <f>'[1]План 2022'!$Q45</f>
        <v>2860</v>
      </c>
      <c r="BA50" s="115">
        <f>'[4]План 2022'!$R45+'[4]План 2022'!$V45</f>
        <v>45605.25</v>
      </c>
      <c r="BB50" s="98">
        <f>'[2]План 2022'!$Q45</f>
        <v>2860</v>
      </c>
      <c r="BC50" s="115">
        <f>'[2]План 2022'!$R45+'[2]План 2022'!$V45</f>
        <v>45902.22</v>
      </c>
      <c r="BD50" s="6">
        <f t="shared" si="27"/>
        <v>0</v>
      </c>
      <c r="BE50" s="50">
        <f t="shared" si="28"/>
        <v>296.97000000000116</v>
      </c>
      <c r="BF50" s="7"/>
      <c r="BG50" s="112"/>
      <c r="BH50" s="112"/>
      <c r="BI50" s="112">
        <v>263.94209307537164</v>
      </c>
      <c r="BJ50" s="7"/>
      <c r="BK50" s="112">
        <v>296.97000000000003</v>
      </c>
      <c r="BL50" s="7"/>
      <c r="BM50" s="118">
        <v>1284</v>
      </c>
      <c r="BN50" s="98">
        <f>'[1]План 2022'!$U45</f>
        <v>0</v>
      </c>
      <c r="BO50" s="115">
        <f>'[1]План 2022'!$V45</f>
        <v>0</v>
      </c>
      <c r="BP50" s="98">
        <f>'[2]План 2022'!$U45</f>
        <v>0</v>
      </c>
      <c r="BQ50" s="115">
        <f>'[2]План 2022'!$V45</f>
        <v>0</v>
      </c>
      <c r="BR50" s="6">
        <f t="shared" si="29"/>
        <v>0</v>
      </c>
      <c r="BS50" s="50">
        <f t="shared" si="30"/>
        <v>0</v>
      </c>
      <c r="BT50" s="7"/>
      <c r="BU50" s="122"/>
      <c r="BV50" s="7"/>
      <c r="BW50" s="122"/>
      <c r="BX50" s="7"/>
      <c r="BY50" s="127"/>
    </row>
    <row r="51" spans="1:77" s="2" customFormat="1" x14ac:dyDescent="0.25">
      <c r="A51" s="27">
        <v>37</v>
      </c>
      <c r="B51" s="26" t="str">
        <f>'[1]План 2022'!$B46</f>
        <v>Никольская РБ</v>
      </c>
      <c r="C51" s="98">
        <f>'[1]План 2022'!$E46</f>
        <v>154</v>
      </c>
      <c r="D51" s="115">
        <f>'[1]План 2022'!$F46</f>
        <v>1116.4000000000001</v>
      </c>
      <c r="E51" s="98">
        <f>'[2]План 2022'!$E46</f>
        <v>154</v>
      </c>
      <c r="F51" s="115">
        <f>'[2]План 2022'!$F46</f>
        <v>1116.4000000000001</v>
      </c>
      <c r="G51" s="115">
        <f>'[2]План 2022'!$G46</f>
        <v>0</v>
      </c>
      <c r="H51" s="6">
        <f t="shared" si="23"/>
        <v>0</v>
      </c>
      <c r="I51" s="50">
        <f t="shared" si="24"/>
        <v>0</v>
      </c>
      <c r="J51" s="7"/>
      <c r="K51" s="112"/>
      <c r="L51" s="7">
        <f t="shared" si="31"/>
        <v>0</v>
      </c>
      <c r="M51" s="112"/>
      <c r="N51" s="7"/>
      <c r="O51" s="220"/>
      <c r="P51" s="233">
        <f>'[1]План 2022'!$J46</f>
        <v>1980</v>
      </c>
      <c r="Q51" s="115">
        <f>'[1]План 2022'!$K46</f>
        <v>2507.13</v>
      </c>
      <c r="R51" s="115">
        <f>'[1]План 2022'!$M46</f>
        <v>210</v>
      </c>
      <c r="S51" s="235">
        <f>[1]Ник!$X$103</f>
        <v>225.67</v>
      </c>
      <c r="T51" s="233">
        <f>'[2]План 2022'!$J46</f>
        <v>1980</v>
      </c>
      <c r="U51" s="115">
        <f>'[2]План 2022'!$K46</f>
        <v>2507.13</v>
      </c>
      <c r="V51" s="115">
        <f>'[2]План 2022'!$M46</f>
        <v>210</v>
      </c>
      <c r="W51" s="235">
        <f>[2]Ник!$X$103</f>
        <v>225.67</v>
      </c>
      <c r="X51" s="240">
        <f t="shared" si="19"/>
        <v>0</v>
      </c>
      <c r="Y51" s="241">
        <f t="shared" si="20"/>
        <v>0</v>
      </c>
      <c r="Z51" s="240">
        <f t="shared" si="21"/>
        <v>0</v>
      </c>
      <c r="AA51" s="241">
        <f t="shared" si="22"/>
        <v>0</v>
      </c>
      <c r="AB51" s="224"/>
      <c r="AC51" s="220"/>
      <c r="AD51" s="228">
        <f t="shared" si="12"/>
        <v>0</v>
      </c>
      <c r="AE51" s="112">
        <f t="shared" si="13"/>
        <v>0</v>
      </c>
      <c r="AF51" s="7">
        <f t="shared" si="14"/>
        <v>0</v>
      </c>
      <c r="AG51" s="118">
        <f t="shared" si="15"/>
        <v>0</v>
      </c>
      <c r="AH51" s="228"/>
      <c r="AI51" s="112"/>
      <c r="AJ51" s="112"/>
      <c r="AK51" s="118"/>
      <c r="AL51" s="228"/>
      <c r="AM51" s="118"/>
      <c r="AN51" s="231">
        <f>'[1]План 2022'!$O46</f>
        <v>0</v>
      </c>
      <c r="AO51" s="115">
        <f>'[1]План 2022'!$P46</f>
        <v>0</v>
      </c>
      <c r="AP51" s="98">
        <f>'[2]План 2022'!$O46</f>
        <v>0</v>
      </c>
      <c r="AQ51" s="115">
        <f>'[2]План 2022'!$P46</f>
        <v>0</v>
      </c>
      <c r="AR51" s="6">
        <f t="shared" si="25"/>
        <v>0</v>
      </c>
      <c r="AS51" s="50">
        <f t="shared" si="26"/>
        <v>0</v>
      </c>
      <c r="AT51" s="7"/>
      <c r="AU51" s="112"/>
      <c r="AV51" s="7"/>
      <c r="AW51" s="7"/>
      <c r="AX51" s="7"/>
      <c r="AY51" s="118"/>
      <c r="AZ51" s="98">
        <f>'[1]План 2022'!$Q46</f>
        <v>1360</v>
      </c>
      <c r="BA51" s="115">
        <f>'[4]План 2022'!$R46+'[4]План 2022'!$V46</f>
        <v>29648.14</v>
      </c>
      <c r="BB51" s="98">
        <f>'[2]План 2022'!$Q46</f>
        <v>1360</v>
      </c>
      <c r="BC51" s="115">
        <f>'[2]План 2022'!$R46+'[2]План 2022'!$V46</f>
        <v>29789.34</v>
      </c>
      <c r="BD51" s="6">
        <f t="shared" si="27"/>
        <v>0</v>
      </c>
      <c r="BE51" s="50">
        <f t="shared" si="28"/>
        <v>141.20000000000073</v>
      </c>
      <c r="BF51" s="7"/>
      <c r="BG51" s="112"/>
      <c r="BH51" s="112"/>
      <c r="BI51" s="112">
        <v>73.269639473845046</v>
      </c>
      <c r="BJ51" s="7"/>
      <c r="BK51" s="112">
        <v>141.22</v>
      </c>
      <c r="BL51" s="7"/>
      <c r="BM51" s="118">
        <v>360</v>
      </c>
      <c r="BN51" s="98">
        <f>'[1]План 2022'!$U46</f>
        <v>5</v>
      </c>
      <c r="BO51" s="115">
        <f>'[1]План 2022'!$V46</f>
        <v>12.8804</v>
      </c>
      <c r="BP51" s="98">
        <f>'[2]План 2022'!$U46</f>
        <v>5</v>
      </c>
      <c r="BQ51" s="115">
        <f>'[2]План 2022'!$V46</f>
        <v>12.8804</v>
      </c>
      <c r="BR51" s="6">
        <f t="shared" si="29"/>
        <v>0</v>
      </c>
      <c r="BS51" s="50">
        <f t="shared" si="30"/>
        <v>0</v>
      </c>
      <c r="BT51" s="7"/>
      <c r="BU51" s="122"/>
      <c r="BV51" s="7"/>
      <c r="BW51" s="122"/>
      <c r="BX51" s="7"/>
      <c r="BY51" s="127"/>
    </row>
    <row r="52" spans="1:77" s="2" customFormat="1" x14ac:dyDescent="0.25">
      <c r="A52" s="25">
        <v>38</v>
      </c>
      <c r="B52" s="26" t="str">
        <f>'[1]План 2022'!$B47</f>
        <v>Олюторская РБ</v>
      </c>
      <c r="C52" s="98">
        <f>'[1]План 2022'!$E47</f>
        <v>2019</v>
      </c>
      <c r="D52" s="115">
        <f>'[1]План 2022'!$F47</f>
        <v>13294.349999999999</v>
      </c>
      <c r="E52" s="98">
        <f>'[2]План 2022'!$E47</f>
        <v>2019</v>
      </c>
      <c r="F52" s="115">
        <f>'[2]План 2022'!$F47</f>
        <v>13294.349999999999</v>
      </c>
      <c r="G52" s="115">
        <f>'[2]План 2022'!$G47</f>
        <v>898</v>
      </c>
      <c r="H52" s="6">
        <f t="shared" si="23"/>
        <v>0</v>
      </c>
      <c r="I52" s="50">
        <f t="shared" si="24"/>
        <v>0</v>
      </c>
      <c r="J52" s="7"/>
      <c r="K52" s="112"/>
      <c r="L52" s="7">
        <f t="shared" si="31"/>
        <v>0</v>
      </c>
      <c r="M52" s="112"/>
      <c r="N52" s="7"/>
      <c r="O52" s="220"/>
      <c r="P52" s="233">
        <f>'[1]План 2022'!$J47</f>
        <v>3435</v>
      </c>
      <c r="Q52" s="115">
        <f>'[1]План 2022'!$K47</f>
        <v>3915.09</v>
      </c>
      <c r="R52" s="115">
        <f>'[1]План 2022'!$M47</f>
        <v>1335</v>
      </c>
      <c r="S52" s="235">
        <f>[1]Олют!$X$103</f>
        <v>1434.63</v>
      </c>
      <c r="T52" s="233">
        <f>'[2]План 2022'!$J47</f>
        <v>3435</v>
      </c>
      <c r="U52" s="115">
        <f>'[2]План 2022'!$K47</f>
        <v>3915.09</v>
      </c>
      <c r="V52" s="115">
        <f>'[2]План 2022'!$M47</f>
        <v>1335</v>
      </c>
      <c r="W52" s="235">
        <f>[2]Олют!$X$103</f>
        <v>1434.63</v>
      </c>
      <c r="X52" s="240">
        <f t="shared" si="19"/>
        <v>0</v>
      </c>
      <c r="Y52" s="241">
        <f t="shared" si="20"/>
        <v>0</v>
      </c>
      <c r="Z52" s="240">
        <f t="shared" si="21"/>
        <v>0</v>
      </c>
      <c r="AA52" s="241">
        <f t="shared" si="22"/>
        <v>0</v>
      </c>
      <c r="AB52" s="224"/>
      <c r="AC52" s="220"/>
      <c r="AD52" s="228">
        <f t="shared" si="12"/>
        <v>0</v>
      </c>
      <c r="AE52" s="112">
        <f t="shared" si="13"/>
        <v>0</v>
      </c>
      <c r="AF52" s="7">
        <f t="shared" si="14"/>
        <v>0</v>
      </c>
      <c r="AG52" s="118">
        <f t="shared" si="15"/>
        <v>0</v>
      </c>
      <c r="AH52" s="228"/>
      <c r="AI52" s="112"/>
      <c r="AJ52" s="112"/>
      <c r="AK52" s="118"/>
      <c r="AL52" s="228"/>
      <c r="AM52" s="118"/>
      <c r="AN52" s="231">
        <f>'[1]План 2022'!$O47</f>
        <v>610</v>
      </c>
      <c r="AO52" s="115">
        <f>'[1]План 2022'!$P47</f>
        <v>1727.21</v>
      </c>
      <c r="AP52" s="98">
        <f>'[2]План 2022'!$O47</f>
        <v>610</v>
      </c>
      <c r="AQ52" s="115">
        <f>'[2]План 2022'!$P47</f>
        <v>1727.21</v>
      </c>
      <c r="AR52" s="6">
        <f t="shared" si="25"/>
        <v>0</v>
      </c>
      <c r="AS52" s="50">
        <f t="shared" si="26"/>
        <v>0</v>
      </c>
      <c r="AT52" s="7"/>
      <c r="AU52" s="112"/>
      <c r="AV52" s="7"/>
      <c r="AW52" s="7"/>
      <c r="AX52" s="7"/>
      <c r="AY52" s="118"/>
      <c r="AZ52" s="98">
        <f>'[1]План 2022'!$Q47</f>
        <v>4914</v>
      </c>
      <c r="BA52" s="115">
        <f>'[4]План 2022'!$R47+'[4]План 2022'!$V47</f>
        <v>94756.69</v>
      </c>
      <c r="BB52" s="98">
        <f>'[2]План 2022'!$Q47</f>
        <v>4914</v>
      </c>
      <c r="BC52" s="115">
        <f>'[2]План 2022'!$R47+'[2]План 2022'!$V47</f>
        <v>95266.94</v>
      </c>
      <c r="BD52" s="6">
        <f t="shared" si="27"/>
        <v>0</v>
      </c>
      <c r="BE52" s="50">
        <f t="shared" si="28"/>
        <v>510.25</v>
      </c>
      <c r="BF52" s="7"/>
      <c r="BG52" s="112"/>
      <c r="BH52" s="112"/>
      <c r="BI52" s="112">
        <v>466.61191454396055</v>
      </c>
      <c r="BJ52" s="7"/>
      <c r="BK52" s="112">
        <v>510.25</v>
      </c>
      <c r="BL52" s="7"/>
      <c r="BM52" s="118">
        <v>1786</v>
      </c>
      <c r="BN52" s="98">
        <f>'[1]План 2022'!$U47</f>
        <v>260</v>
      </c>
      <c r="BO52" s="115">
        <f>'[1]План 2022'!$V47</f>
        <v>923.86279999999999</v>
      </c>
      <c r="BP52" s="98">
        <f>'[2]План 2022'!$U47</f>
        <v>260</v>
      </c>
      <c r="BQ52" s="115">
        <f>'[2]План 2022'!$V47</f>
        <v>923.86279999999999</v>
      </c>
      <c r="BR52" s="6">
        <f t="shared" si="29"/>
        <v>0</v>
      </c>
      <c r="BS52" s="50">
        <f t="shared" si="30"/>
        <v>0</v>
      </c>
      <c r="BT52" s="7"/>
      <c r="BU52" s="122"/>
      <c r="BV52" s="7"/>
      <c r="BW52" s="122"/>
      <c r="BX52" s="7"/>
      <c r="BY52" s="127"/>
    </row>
    <row r="53" spans="1:77" s="2" customFormat="1" x14ac:dyDescent="0.25">
      <c r="A53" s="27">
        <v>39</v>
      </c>
      <c r="B53" s="26" t="str">
        <f>'[1]План 2022'!$B48</f>
        <v>Центр общ. Здоровья</v>
      </c>
      <c r="C53" s="98">
        <f>'[1]План 2022'!$E48</f>
        <v>5542</v>
      </c>
      <c r="D53" s="115">
        <f>'[1]План 2022'!$F48</f>
        <v>33768.979999999996</v>
      </c>
      <c r="E53" s="98">
        <f>'[2]План 2022'!$E48</f>
        <v>5542</v>
      </c>
      <c r="F53" s="115">
        <f>'[2]План 2022'!$F48</f>
        <v>33768.979999999996</v>
      </c>
      <c r="G53" s="115">
        <f>'[2]План 2022'!$G48</f>
        <v>4339</v>
      </c>
      <c r="H53" s="6">
        <f t="shared" si="23"/>
        <v>0</v>
      </c>
      <c r="I53" s="50">
        <f t="shared" si="24"/>
        <v>0</v>
      </c>
      <c r="J53" s="7"/>
      <c r="K53" s="112"/>
      <c r="L53" s="7">
        <f t="shared" si="31"/>
        <v>0</v>
      </c>
      <c r="M53" s="112"/>
      <c r="N53" s="7"/>
      <c r="O53" s="220"/>
      <c r="P53" s="233">
        <f>'[1]План 2022'!$J48</f>
        <v>27500</v>
      </c>
      <c r="Q53" s="115">
        <f>'[1]План 2022'!$K48</f>
        <v>30345.840000000004</v>
      </c>
      <c r="R53" s="115">
        <f>'[1]План 2022'!$M48</f>
        <v>19000</v>
      </c>
      <c r="S53" s="235">
        <f>[1]ЦМП!$X$103</f>
        <v>20417.97</v>
      </c>
      <c r="T53" s="233">
        <f>'[2]План 2022'!$J48</f>
        <v>27500</v>
      </c>
      <c r="U53" s="115">
        <f>'[2]План 2022'!$K48</f>
        <v>30345.840000000004</v>
      </c>
      <c r="V53" s="115">
        <f>'[2]План 2022'!$M48</f>
        <v>19000</v>
      </c>
      <c r="W53" s="235">
        <f>[2]ЦМП!$X$103</f>
        <v>20417.97</v>
      </c>
      <c r="X53" s="240">
        <f t="shared" si="19"/>
        <v>0</v>
      </c>
      <c r="Y53" s="241">
        <f t="shared" si="20"/>
        <v>0</v>
      </c>
      <c r="Z53" s="240">
        <f t="shared" si="21"/>
        <v>0</v>
      </c>
      <c r="AA53" s="241">
        <f t="shared" si="22"/>
        <v>0</v>
      </c>
      <c r="AB53" s="224"/>
      <c r="AC53" s="262"/>
      <c r="AD53" s="228">
        <f t="shared" si="12"/>
        <v>0</v>
      </c>
      <c r="AE53" s="112">
        <f t="shared" si="13"/>
        <v>0</v>
      </c>
      <c r="AF53" s="7">
        <f t="shared" si="14"/>
        <v>0</v>
      </c>
      <c r="AG53" s="118">
        <f t="shared" si="15"/>
        <v>0</v>
      </c>
      <c r="AH53" s="228"/>
      <c r="AI53" s="112"/>
      <c r="AJ53" s="112"/>
      <c r="AK53" s="118"/>
      <c r="AL53" s="228"/>
      <c r="AM53" s="118"/>
      <c r="AN53" s="231">
        <f>'[1]План 2022'!$O48</f>
        <v>1260</v>
      </c>
      <c r="AO53" s="115">
        <f>'[1]План 2022'!$P48</f>
        <v>3593.63</v>
      </c>
      <c r="AP53" s="98">
        <f>'[2]План 2022'!$O48</f>
        <v>1260</v>
      </c>
      <c r="AQ53" s="115">
        <f>'[2]План 2022'!$P48</f>
        <v>3593.63</v>
      </c>
      <c r="AR53" s="6">
        <f t="shared" si="25"/>
        <v>0</v>
      </c>
      <c r="AS53" s="50">
        <f t="shared" si="26"/>
        <v>0</v>
      </c>
      <c r="AT53" s="7"/>
      <c r="AU53" s="112"/>
      <c r="AV53" s="7">
        <f t="shared" si="17"/>
        <v>0</v>
      </c>
      <c r="AW53" s="7">
        <f t="shared" si="18"/>
        <v>0</v>
      </c>
      <c r="AX53" s="7"/>
      <c r="AY53" s="118"/>
      <c r="AZ53" s="98">
        <f>'[1]План 2022'!$Q48</f>
        <v>11794</v>
      </c>
      <c r="BA53" s="115">
        <f>'[4]План 2022'!$R48+'[4]План 2022'!$V48</f>
        <v>22972.71</v>
      </c>
      <c r="BB53" s="98">
        <f>'[2]План 2022'!$Q48</f>
        <v>11794</v>
      </c>
      <c r="BC53" s="115">
        <f>'[2]План 2022'!$R48+'[2]План 2022'!$V48</f>
        <v>24197.34</v>
      </c>
      <c r="BD53" s="6">
        <f t="shared" si="27"/>
        <v>0</v>
      </c>
      <c r="BE53" s="50">
        <f t="shared" si="28"/>
        <v>1224.630000000001</v>
      </c>
      <c r="BF53" s="7"/>
      <c r="BG53" s="112"/>
      <c r="BH53" s="112"/>
      <c r="BI53" s="112">
        <v>1289.2885682853787</v>
      </c>
      <c r="BJ53" s="7"/>
      <c r="BK53" s="112">
        <v>1224.6300000000001</v>
      </c>
      <c r="BL53" s="7"/>
      <c r="BM53" s="118">
        <v>2375</v>
      </c>
      <c r="BN53" s="98">
        <f>'[1]План 2022'!$U48</f>
        <v>300</v>
      </c>
      <c r="BO53" s="115">
        <f>'[1]План 2022'!$V48</f>
        <v>772.82399999999996</v>
      </c>
      <c r="BP53" s="98">
        <f>'[2]План 2022'!$U48</f>
        <v>300</v>
      </c>
      <c r="BQ53" s="115">
        <f>'[2]План 2022'!$V48</f>
        <v>772.82399999999996</v>
      </c>
      <c r="BR53" s="6">
        <f t="shared" si="29"/>
        <v>0</v>
      </c>
      <c r="BS53" s="50">
        <f t="shared" si="30"/>
        <v>0</v>
      </c>
      <c r="BT53" s="7"/>
      <c r="BU53" s="122"/>
      <c r="BV53" s="7"/>
      <c r="BW53" s="122"/>
      <c r="BX53" s="7"/>
      <c r="BY53" s="127"/>
    </row>
    <row r="54" spans="1:77" s="2" customFormat="1" x14ac:dyDescent="0.25">
      <c r="A54" s="25">
        <v>40</v>
      </c>
      <c r="B54" s="26" t="str">
        <f>'[1]План 2022'!$B49</f>
        <v>Камч.невролог.кл-ка</v>
      </c>
      <c r="C54" s="98">
        <f>'[1]План 2022'!$E49</f>
        <v>0</v>
      </c>
      <c r="D54" s="115">
        <f>'[1]План 2022'!$F49</f>
        <v>0</v>
      </c>
      <c r="E54" s="98">
        <f>'[2]План 2022'!$E49</f>
        <v>0</v>
      </c>
      <c r="F54" s="115">
        <f>'[2]План 2022'!$F49</f>
        <v>0</v>
      </c>
      <c r="G54" s="115">
        <f>'[2]План 2022'!$G49</f>
        <v>0</v>
      </c>
      <c r="H54" s="6">
        <f t="shared" si="23"/>
        <v>0</v>
      </c>
      <c r="I54" s="50">
        <f t="shared" si="24"/>
        <v>0</v>
      </c>
      <c r="J54" s="7"/>
      <c r="K54" s="112"/>
      <c r="L54" s="7">
        <f t="shared" si="31"/>
        <v>0</v>
      </c>
      <c r="M54" s="112"/>
      <c r="N54" s="7"/>
      <c r="O54" s="220"/>
      <c r="P54" s="233">
        <f>'[1]План 2022'!$J49</f>
        <v>0</v>
      </c>
      <c r="Q54" s="115">
        <f>'[1]План 2022'!$K49</f>
        <v>0</v>
      </c>
      <c r="R54" s="115">
        <f>'[1]План 2022'!$M49</f>
        <v>0</v>
      </c>
      <c r="S54" s="235"/>
      <c r="T54" s="233">
        <f>'[2]План 2022'!$J49</f>
        <v>0</v>
      </c>
      <c r="U54" s="115">
        <f>'[2]План 2022'!$K49</f>
        <v>0</v>
      </c>
      <c r="V54" s="115">
        <f>'[2]План 2022'!$M49</f>
        <v>0</v>
      </c>
      <c r="W54" s="235"/>
      <c r="X54" s="240">
        <f t="shared" si="19"/>
        <v>0</v>
      </c>
      <c r="Y54" s="241">
        <f t="shared" si="20"/>
        <v>0</v>
      </c>
      <c r="Z54" s="240">
        <f t="shared" si="21"/>
        <v>0</v>
      </c>
      <c r="AA54" s="241">
        <f t="shared" si="22"/>
        <v>0</v>
      </c>
      <c r="AB54" s="224"/>
      <c r="AC54" s="220"/>
      <c r="AD54" s="228">
        <f t="shared" si="12"/>
        <v>0</v>
      </c>
      <c r="AE54" s="112">
        <f t="shared" si="13"/>
        <v>0</v>
      </c>
      <c r="AF54" s="7">
        <f t="shared" si="14"/>
        <v>0</v>
      </c>
      <c r="AG54" s="118">
        <f t="shared" si="15"/>
        <v>0</v>
      </c>
      <c r="AH54" s="228"/>
      <c r="AI54" s="112"/>
      <c r="AJ54" s="112"/>
      <c r="AK54" s="118"/>
      <c r="AL54" s="228"/>
      <c r="AM54" s="118"/>
      <c r="AN54" s="231">
        <f>'[1]План 2022'!$O49</f>
        <v>0</v>
      </c>
      <c r="AO54" s="115">
        <f>'[1]План 2022'!$P49</f>
        <v>0</v>
      </c>
      <c r="AP54" s="98">
        <f>'[2]План 2022'!$O49</f>
        <v>0</v>
      </c>
      <c r="AQ54" s="115">
        <f>'[2]План 2022'!$P49</f>
        <v>0</v>
      </c>
      <c r="AR54" s="6">
        <f t="shared" si="25"/>
        <v>0</v>
      </c>
      <c r="AS54" s="50">
        <f t="shared" si="26"/>
        <v>0</v>
      </c>
      <c r="AT54" s="7"/>
      <c r="AU54" s="112"/>
      <c r="AV54" s="7"/>
      <c r="AW54" s="7"/>
      <c r="AX54" s="7"/>
      <c r="AY54" s="118"/>
      <c r="AZ54" s="98">
        <f>'[1]План 2022'!$Q49</f>
        <v>0</v>
      </c>
      <c r="BA54" s="115">
        <f>'[4]План 2022'!$R49+'[4]План 2022'!$V49</f>
        <v>4992.05</v>
      </c>
      <c r="BB54" s="98">
        <f>'[2]План 2022'!$Q49</f>
        <v>0</v>
      </c>
      <c r="BC54" s="115">
        <f>'[2]План 2022'!$R49+'[2]План 2022'!$V49</f>
        <v>4992.05</v>
      </c>
      <c r="BD54" s="6">
        <f t="shared" si="27"/>
        <v>0</v>
      </c>
      <c r="BE54" s="50">
        <f t="shared" si="28"/>
        <v>0</v>
      </c>
      <c r="BF54" s="7"/>
      <c r="BG54" s="112"/>
      <c r="BH54" s="112"/>
      <c r="BI54" s="112"/>
      <c r="BJ54" s="7"/>
      <c r="BK54" s="112"/>
      <c r="BL54" s="7"/>
      <c r="BM54" s="118"/>
      <c r="BN54" s="98">
        <f>'[1]План 2022'!$U49</f>
        <v>598</v>
      </c>
      <c r="BO54" s="115">
        <f>'[1]План 2022'!$V49</f>
        <v>4992.0456599999998</v>
      </c>
      <c r="BP54" s="98">
        <f>'[2]План 2022'!$U49</f>
        <v>598</v>
      </c>
      <c r="BQ54" s="115">
        <f>'[2]План 2022'!$V49</f>
        <v>4992.0456599999998</v>
      </c>
      <c r="BR54" s="6">
        <f t="shared" si="29"/>
        <v>0</v>
      </c>
      <c r="BS54" s="50">
        <f t="shared" si="30"/>
        <v>0</v>
      </c>
      <c r="BT54" s="7"/>
      <c r="BU54" s="122"/>
      <c r="BV54" s="7"/>
      <c r="BW54" s="122"/>
      <c r="BX54" s="7"/>
      <c r="BY54" s="127"/>
    </row>
    <row r="55" spans="1:77" s="2" customFormat="1" x14ac:dyDescent="0.25">
      <c r="A55" s="27">
        <v>41</v>
      </c>
      <c r="B55" s="26" t="str">
        <f>'[1]План 2022'!$B50</f>
        <v>ОРМЕДИУМ</v>
      </c>
      <c r="C55" s="98">
        <f>'[1]План 2022'!$E50</f>
        <v>0</v>
      </c>
      <c r="D55" s="115">
        <f>'[1]План 2022'!$F50</f>
        <v>0</v>
      </c>
      <c r="E55" s="98">
        <f>'[2]План 2022'!$E50</f>
        <v>0</v>
      </c>
      <c r="F55" s="115">
        <f>'[2]План 2022'!$F50</f>
        <v>0</v>
      </c>
      <c r="G55" s="115">
        <f>'[2]План 2022'!$G50</f>
        <v>0</v>
      </c>
      <c r="H55" s="6">
        <f t="shared" si="23"/>
        <v>0</v>
      </c>
      <c r="I55" s="50">
        <f t="shared" si="24"/>
        <v>0</v>
      </c>
      <c r="J55" s="7"/>
      <c r="K55" s="112"/>
      <c r="L55" s="7">
        <f t="shared" si="31"/>
        <v>0</v>
      </c>
      <c r="M55" s="112"/>
      <c r="N55" s="7"/>
      <c r="O55" s="220"/>
      <c r="P55" s="233">
        <f>'[1]План 2022'!$J50</f>
        <v>0</v>
      </c>
      <c r="Q55" s="115">
        <f>'[1]План 2022'!$K50</f>
        <v>0</v>
      </c>
      <c r="R55" s="115">
        <f>'[1]План 2022'!$M50</f>
        <v>0</v>
      </c>
      <c r="S55" s="235"/>
      <c r="T55" s="233">
        <f>'[2]План 2022'!$J50</f>
        <v>0</v>
      </c>
      <c r="U55" s="115">
        <f>'[2]План 2022'!$K50</f>
        <v>0</v>
      </c>
      <c r="V55" s="115">
        <f>'[2]План 2022'!$M50</f>
        <v>0</v>
      </c>
      <c r="W55" s="235"/>
      <c r="X55" s="240">
        <f t="shared" si="19"/>
        <v>0</v>
      </c>
      <c r="Y55" s="241">
        <f t="shared" si="20"/>
        <v>0</v>
      </c>
      <c r="Z55" s="240">
        <f t="shared" si="21"/>
        <v>0</v>
      </c>
      <c r="AA55" s="241">
        <f t="shared" si="22"/>
        <v>0</v>
      </c>
      <c r="AB55" s="224"/>
      <c r="AC55" s="220"/>
      <c r="AD55" s="228">
        <f t="shared" si="12"/>
        <v>0</v>
      </c>
      <c r="AE55" s="112">
        <f t="shared" si="13"/>
        <v>0</v>
      </c>
      <c r="AF55" s="7">
        <f t="shared" si="14"/>
        <v>0</v>
      </c>
      <c r="AG55" s="118">
        <f t="shared" si="15"/>
        <v>0</v>
      </c>
      <c r="AH55" s="228"/>
      <c r="AI55" s="112"/>
      <c r="AJ55" s="112"/>
      <c r="AK55" s="118"/>
      <c r="AL55" s="228"/>
      <c r="AM55" s="118"/>
      <c r="AN55" s="231">
        <f>'[1]План 2022'!$O50</f>
        <v>0</v>
      </c>
      <c r="AO55" s="115">
        <f>'[1]План 2022'!$P50</f>
        <v>0</v>
      </c>
      <c r="AP55" s="98">
        <f>'[2]План 2022'!$O50</f>
        <v>0</v>
      </c>
      <c r="AQ55" s="115">
        <f>'[2]План 2022'!$P50</f>
        <v>0</v>
      </c>
      <c r="AR55" s="6">
        <f t="shared" si="25"/>
        <v>0</v>
      </c>
      <c r="AS55" s="50">
        <f t="shared" si="26"/>
        <v>0</v>
      </c>
      <c r="AT55" s="7"/>
      <c r="AU55" s="112"/>
      <c r="AV55" s="7"/>
      <c r="AW55" s="7"/>
      <c r="AX55" s="7"/>
      <c r="AY55" s="118"/>
      <c r="AZ55" s="98">
        <f>'[1]План 2022'!$Q50</f>
        <v>0</v>
      </c>
      <c r="BA55" s="115">
        <f>'[4]План 2022'!$R50+'[4]План 2022'!$V50</f>
        <v>0</v>
      </c>
      <c r="BB55" s="98">
        <f>'[2]План 2022'!$Q50</f>
        <v>0</v>
      </c>
      <c r="BC55" s="115">
        <f>'[2]План 2022'!$R50+'[2]План 2022'!$V50</f>
        <v>0</v>
      </c>
      <c r="BD55" s="6">
        <f t="shared" si="27"/>
        <v>0</v>
      </c>
      <c r="BE55" s="50">
        <f t="shared" si="28"/>
        <v>0</v>
      </c>
      <c r="BF55" s="7"/>
      <c r="BG55" s="112"/>
      <c r="BH55" s="112"/>
      <c r="BI55" s="112"/>
      <c r="BJ55" s="7"/>
      <c r="BK55" s="112"/>
      <c r="BL55" s="7"/>
      <c r="BM55" s="118"/>
      <c r="BN55" s="98">
        <f>'[1]План 2022'!$U50</f>
        <v>0</v>
      </c>
      <c r="BO55" s="115">
        <f>'[1]План 2022'!$V50</f>
        <v>0</v>
      </c>
      <c r="BP55" s="98">
        <f>'[2]План 2022'!$U50</f>
        <v>0</v>
      </c>
      <c r="BQ55" s="115">
        <f>'[2]План 2022'!$V50</f>
        <v>0</v>
      </c>
      <c r="BR55" s="6">
        <f t="shared" si="29"/>
        <v>0</v>
      </c>
      <c r="BS55" s="50">
        <f t="shared" si="30"/>
        <v>0</v>
      </c>
      <c r="BT55" s="7"/>
      <c r="BU55" s="122"/>
      <c r="BV55" s="7"/>
      <c r="BW55" s="122"/>
      <c r="BX55" s="7"/>
      <c r="BY55" s="127"/>
    </row>
    <row r="56" spans="1:77" s="2" customFormat="1" x14ac:dyDescent="0.25">
      <c r="A56" s="25">
        <v>42</v>
      </c>
      <c r="B56" s="26" t="str">
        <f>'[1]План 2022'!$B51</f>
        <v>БМК</v>
      </c>
      <c r="C56" s="98">
        <f>'[1]План 2022'!$E51</f>
        <v>0</v>
      </c>
      <c r="D56" s="115">
        <f>'[1]План 2022'!$F51</f>
        <v>0</v>
      </c>
      <c r="E56" s="98">
        <f>'[2]План 2022'!$E51</f>
        <v>0</v>
      </c>
      <c r="F56" s="115">
        <f>'[2]План 2022'!$F51</f>
        <v>0</v>
      </c>
      <c r="G56" s="115">
        <f>'[2]План 2022'!$G51</f>
        <v>0</v>
      </c>
      <c r="H56" s="6">
        <f t="shared" si="23"/>
        <v>0</v>
      </c>
      <c r="I56" s="50">
        <f t="shared" si="24"/>
        <v>0</v>
      </c>
      <c r="J56" s="7"/>
      <c r="K56" s="112"/>
      <c r="L56" s="7">
        <f t="shared" si="31"/>
        <v>0</v>
      </c>
      <c r="M56" s="112"/>
      <c r="N56" s="7"/>
      <c r="O56" s="220"/>
      <c r="P56" s="233">
        <f>'[1]План 2022'!$J51</f>
        <v>0</v>
      </c>
      <c r="Q56" s="115">
        <f>'[1]План 2022'!$K51</f>
        <v>0</v>
      </c>
      <c r="R56" s="115">
        <f>'[1]План 2022'!$M51</f>
        <v>0</v>
      </c>
      <c r="S56" s="235"/>
      <c r="T56" s="233">
        <f>'[2]План 2022'!$J51</f>
        <v>0</v>
      </c>
      <c r="U56" s="115">
        <f>'[2]План 2022'!$K51</f>
        <v>0</v>
      </c>
      <c r="V56" s="115">
        <f>'[2]План 2022'!$M51</f>
        <v>0</v>
      </c>
      <c r="W56" s="235"/>
      <c r="X56" s="240">
        <f t="shared" si="19"/>
        <v>0</v>
      </c>
      <c r="Y56" s="241">
        <f t="shared" si="20"/>
        <v>0</v>
      </c>
      <c r="Z56" s="240">
        <f t="shared" si="21"/>
        <v>0</v>
      </c>
      <c r="AA56" s="241">
        <f t="shared" si="22"/>
        <v>0</v>
      </c>
      <c r="AB56" s="224"/>
      <c r="AC56" s="220"/>
      <c r="AD56" s="228">
        <f t="shared" si="12"/>
        <v>0</v>
      </c>
      <c r="AE56" s="112">
        <f t="shared" si="13"/>
        <v>0</v>
      </c>
      <c r="AF56" s="7">
        <f t="shared" si="14"/>
        <v>0</v>
      </c>
      <c r="AG56" s="118">
        <f t="shared" si="15"/>
        <v>0</v>
      </c>
      <c r="AH56" s="228"/>
      <c r="AI56" s="112"/>
      <c r="AJ56" s="112"/>
      <c r="AK56" s="118"/>
      <c r="AL56" s="228"/>
      <c r="AM56" s="118"/>
      <c r="AN56" s="231">
        <f>'[1]План 2022'!$O51</f>
        <v>0</v>
      </c>
      <c r="AO56" s="115">
        <f>'[1]План 2022'!$P51</f>
        <v>0</v>
      </c>
      <c r="AP56" s="98">
        <f>'[2]План 2022'!$O51</f>
        <v>0</v>
      </c>
      <c r="AQ56" s="115">
        <f>'[2]План 2022'!$P51</f>
        <v>0</v>
      </c>
      <c r="AR56" s="6">
        <f t="shared" si="25"/>
        <v>0</v>
      </c>
      <c r="AS56" s="50">
        <f t="shared" si="26"/>
        <v>0</v>
      </c>
      <c r="AT56" s="7"/>
      <c r="AU56" s="112"/>
      <c r="AV56" s="7"/>
      <c r="AW56" s="112"/>
      <c r="AX56" s="7"/>
      <c r="AY56" s="118"/>
      <c r="AZ56" s="98">
        <f>'[1]План 2022'!$Q51</f>
        <v>0</v>
      </c>
      <c r="BA56" s="115">
        <f>'[4]План 2022'!$R51+'[4]План 2022'!$V51</f>
        <v>0</v>
      </c>
      <c r="BB56" s="98">
        <f>'[2]План 2022'!$Q51</f>
        <v>0</v>
      </c>
      <c r="BC56" s="115">
        <f>'[2]План 2022'!$R51+'[2]План 2022'!$V51</f>
        <v>0</v>
      </c>
      <c r="BD56" s="6">
        <f t="shared" si="27"/>
        <v>0</v>
      </c>
      <c r="BE56" s="50">
        <f t="shared" si="28"/>
        <v>0</v>
      </c>
      <c r="BF56" s="7"/>
      <c r="BG56" s="112"/>
      <c r="BH56" s="112"/>
      <c r="BI56" s="112"/>
      <c r="BJ56" s="7"/>
      <c r="BK56" s="112"/>
      <c r="BL56" s="7"/>
      <c r="BM56" s="118"/>
      <c r="BN56" s="98">
        <f>'[1]План 2022'!$U51</f>
        <v>0</v>
      </c>
      <c r="BO56" s="115">
        <f>'[1]План 2022'!$V51</f>
        <v>0</v>
      </c>
      <c r="BP56" s="98">
        <f>'[2]План 2022'!$U51</f>
        <v>0</v>
      </c>
      <c r="BQ56" s="115">
        <f>'[2]План 2022'!$V51</f>
        <v>0</v>
      </c>
      <c r="BR56" s="6">
        <f t="shared" si="29"/>
        <v>0</v>
      </c>
      <c r="BS56" s="50">
        <f t="shared" si="30"/>
        <v>0</v>
      </c>
      <c r="BT56" s="7"/>
      <c r="BU56" s="122"/>
      <c r="BV56" s="7"/>
      <c r="BW56" s="122"/>
      <c r="BX56" s="7"/>
      <c r="BY56" s="127"/>
    </row>
    <row r="57" spans="1:77" s="2" customFormat="1" hidden="1" x14ac:dyDescent="0.25">
      <c r="A57" s="27">
        <v>43</v>
      </c>
      <c r="B57" s="26">
        <f>'[1]План 2022'!$B52</f>
        <v>0</v>
      </c>
      <c r="C57" s="98">
        <f>'[1]План 2022'!$E52</f>
        <v>0</v>
      </c>
      <c r="D57" s="115">
        <f>'[1]План 2022'!$F52</f>
        <v>0</v>
      </c>
      <c r="E57" s="98">
        <f>'[2]План 2022'!$E52</f>
        <v>0</v>
      </c>
      <c r="F57" s="115">
        <f>'[2]План 2022'!$F52</f>
        <v>0</v>
      </c>
      <c r="G57" s="115">
        <f>'[2]План 2022'!$G52</f>
        <v>0</v>
      </c>
      <c r="H57" s="6">
        <f t="shared" si="23"/>
        <v>0</v>
      </c>
      <c r="I57" s="50">
        <f t="shared" si="24"/>
        <v>0</v>
      </c>
      <c r="J57" s="7"/>
      <c r="K57" s="112"/>
      <c r="L57" s="7">
        <f t="shared" si="31"/>
        <v>0</v>
      </c>
      <c r="M57" s="112"/>
      <c r="N57" s="7"/>
      <c r="O57" s="220"/>
      <c r="P57" s="233">
        <f>'[1]План 2022'!$J52</f>
        <v>0</v>
      </c>
      <c r="Q57" s="115">
        <f>'[1]План 2022'!$K52</f>
        <v>0</v>
      </c>
      <c r="R57" s="115">
        <f>'[1]План 2022'!$M52</f>
        <v>0</v>
      </c>
      <c r="S57" s="235"/>
      <c r="T57" s="233">
        <f>'[2]План 2022'!$J52</f>
        <v>0</v>
      </c>
      <c r="U57" s="115">
        <f>'[2]План 2022'!$K52</f>
        <v>0</v>
      </c>
      <c r="V57" s="115">
        <f>'[2]План 2022'!$M52</f>
        <v>0</v>
      </c>
      <c r="W57" s="235"/>
      <c r="X57" s="240">
        <f t="shared" si="19"/>
        <v>0</v>
      </c>
      <c r="Y57" s="241">
        <f t="shared" si="20"/>
        <v>0</v>
      </c>
      <c r="Z57" s="240">
        <f t="shared" si="21"/>
        <v>0</v>
      </c>
      <c r="AA57" s="241">
        <f t="shared" si="22"/>
        <v>0</v>
      </c>
      <c r="AB57" s="224"/>
      <c r="AC57" s="220"/>
      <c r="AD57" s="228">
        <f t="shared" si="12"/>
        <v>0</v>
      </c>
      <c r="AE57" s="112">
        <f t="shared" si="13"/>
        <v>0</v>
      </c>
      <c r="AF57" s="7">
        <f t="shared" si="14"/>
        <v>0</v>
      </c>
      <c r="AG57" s="118">
        <f t="shared" si="15"/>
        <v>0</v>
      </c>
      <c r="AH57" s="228"/>
      <c r="AI57" s="112"/>
      <c r="AJ57" s="112"/>
      <c r="AK57" s="118"/>
      <c r="AL57" s="228"/>
      <c r="AM57" s="118"/>
      <c r="AN57" s="231">
        <f>'[1]План 2022'!$O52</f>
        <v>0</v>
      </c>
      <c r="AO57" s="115">
        <f>'[1]План 2022'!$P52</f>
        <v>0</v>
      </c>
      <c r="AP57" s="98">
        <f>'[2]План 2022'!$O52</f>
        <v>0</v>
      </c>
      <c r="AQ57" s="115">
        <f>'[2]План 2022'!$P52</f>
        <v>0</v>
      </c>
      <c r="AR57" s="6">
        <f t="shared" si="25"/>
        <v>0</v>
      </c>
      <c r="AS57" s="50">
        <f t="shared" si="26"/>
        <v>0</v>
      </c>
      <c r="AT57" s="7"/>
      <c r="AU57" s="112"/>
      <c r="AV57" s="7"/>
      <c r="AW57" s="112"/>
      <c r="AX57" s="7"/>
      <c r="AY57" s="118"/>
      <c r="AZ57" s="98">
        <f>'[1]План 2022'!$Q52</f>
        <v>0</v>
      </c>
      <c r="BA57" s="115">
        <f>'[4]План 2022'!$R52+'[4]План 2022'!$V52</f>
        <v>0</v>
      </c>
      <c r="BB57" s="98">
        <f>'[2]План 2022'!$Q52</f>
        <v>0</v>
      </c>
      <c r="BC57" s="115">
        <f>'[2]План 2022'!$R52+'[2]План 2022'!$V52</f>
        <v>0</v>
      </c>
      <c r="BD57" s="6">
        <f t="shared" si="27"/>
        <v>0</v>
      </c>
      <c r="BE57" s="50">
        <f t="shared" si="28"/>
        <v>0</v>
      </c>
      <c r="BF57" s="7"/>
      <c r="BG57" s="112"/>
      <c r="BH57" s="112"/>
      <c r="BI57" s="112"/>
      <c r="BJ57" s="7"/>
      <c r="BK57" s="112"/>
      <c r="BL57" s="7"/>
      <c r="BM57" s="118"/>
      <c r="BN57" s="98">
        <f>'[1]План 2022'!$U52</f>
        <v>0</v>
      </c>
      <c r="BO57" s="115">
        <f>'[1]План 2022'!$V52</f>
        <v>0</v>
      </c>
      <c r="BP57" s="98">
        <f>'[2]План 2022'!$U52</f>
        <v>0</v>
      </c>
      <c r="BQ57" s="115">
        <f>'[2]План 2022'!$V52</f>
        <v>0</v>
      </c>
      <c r="BR57" s="6">
        <f t="shared" si="29"/>
        <v>0</v>
      </c>
      <c r="BS57" s="50">
        <f t="shared" si="30"/>
        <v>0</v>
      </c>
      <c r="BT57" s="7"/>
      <c r="BU57" s="122"/>
      <c r="BV57" s="7"/>
      <c r="BW57" s="122"/>
      <c r="BX57" s="7"/>
      <c r="BY57" s="127"/>
    </row>
    <row r="58" spans="1:77" s="2" customFormat="1" x14ac:dyDescent="0.25">
      <c r="A58" s="25">
        <v>43</v>
      </c>
      <c r="B58" s="26" t="str">
        <f>'[1]План 2022'!$B53</f>
        <v>ЭКО центр</v>
      </c>
      <c r="C58" s="98">
        <f>'[1]План 2022'!$E53</f>
        <v>0</v>
      </c>
      <c r="D58" s="115">
        <f>'[1]План 2022'!$F53</f>
        <v>0</v>
      </c>
      <c r="E58" s="98">
        <f>'[2]План 2022'!$E53</f>
        <v>0</v>
      </c>
      <c r="F58" s="115">
        <f>'[2]План 2022'!$F53</f>
        <v>0</v>
      </c>
      <c r="G58" s="115">
        <f>'[2]План 2022'!$G53</f>
        <v>0</v>
      </c>
      <c r="H58" s="6">
        <f t="shared" si="23"/>
        <v>0</v>
      </c>
      <c r="I58" s="50">
        <f t="shared" si="24"/>
        <v>0</v>
      </c>
      <c r="J58" s="7"/>
      <c r="K58" s="112"/>
      <c r="L58" s="7">
        <f t="shared" si="31"/>
        <v>0</v>
      </c>
      <c r="M58" s="112"/>
      <c r="N58" s="7"/>
      <c r="O58" s="220"/>
      <c r="P58" s="233">
        <f>'[1]План 2022'!$J53</f>
        <v>0</v>
      </c>
      <c r="Q58" s="115">
        <f>'[1]План 2022'!$K53</f>
        <v>0</v>
      </c>
      <c r="R58" s="115">
        <f>'[1]План 2022'!$M53</f>
        <v>0</v>
      </c>
      <c r="S58" s="235"/>
      <c r="T58" s="233">
        <f>'[2]План 2022'!$J53</f>
        <v>0</v>
      </c>
      <c r="U58" s="115">
        <f>'[2]План 2022'!$K53</f>
        <v>0</v>
      </c>
      <c r="V58" s="115">
        <f>'[2]План 2022'!$M53</f>
        <v>0</v>
      </c>
      <c r="W58" s="235"/>
      <c r="X58" s="240">
        <f t="shared" si="19"/>
        <v>0</v>
      </c>
      <c r="Y58" s="241">
        <f t="shared" si="20"/>
        <v>0</v>
      </c>
      <c r="Z58" s="240">
        <f t="shared" si="21"/>
        <v>0</v>
      </c>
      <c r="AA58" s="241">
        <f t="shared" si="22"/>
        <v>0</v>
      </c>
      <c r="AB58" s="224"/>
      <c r="AC58" s="220"/>
      <c r="AD58" s="228">
        <f t="shared" si="12"/>
        <v>0</v>
      </c>
      <c r="AE58" s="112">
        <f t="shared" si="13"/>
        <v>0</v>
      </c>
      <c r="AF58" s="7">
        <f t="shared" si="14"/>
        <v>0</v>
      </c>
      <c r="AG58" s="118">
        <f t="shared" si="15"/>
        <v>0</v>
      </c>
      <c r="AH58" s="228"/>
      <c r="AI58" s="112"/>
      <c r="AJ58" s="112"/>
      <c r="AK58" s="118"/>
      <c r="AL58" s="228"/>
      <c r="AM58" s="118"/>
      <c r="AN58" s="231">
        <f>'[1]План 2022'!$O53</f>
        <v>0</v>
      </c>
      <c r="AO58" s="115">
        <f>'[1]План 2022'!$P53</f>
        <v>0</v>
      </c>
      <c r="AP58" s="98">
        <f>'[2]План 2022'!$O53</f>
        <v>0</v>
      </c>
      <c r="AQ58" s="115">
        <f>'[2]План 2022'!$P53</f>
        <v>0</v>
      </c>
      <c r="AR58" s="6">
        <f t="shared" si="25"/>
        <v>0</v>
      </c>
      <c r="AS58" s="50">
        <f t="shared" si="26"/>
        <v>0</v>
      </c>
      <c r="AT58" s="7"/>
      <c r="AU58" s="112"/>
      <c r="AV58" s="7"/>
      <c r="AW58" s="112"/>
      <c r="AX58" s="7"/>
      <c r="AY58" s="118"/>
      <c r="AZ58" s="98">
        <f>'[1]План 2022'!$Q53</f>
        <v>0</v>
      </c>
      <c r="BA58" s="115">
        <f>'[4]План 2022'!$R53+'[4]План 2022'!$V53</f>
        <v>0</v>
      </c>
      <c r="BB58" s="98">
        <f>'[2]План 2022'!$Q53</f>
        <v>0</v>
      </c>
      <c r="BC58" s="115">
        <f>'[2]План 2022'!$R53+'[2]План 2022'!$V53</f>
        <v>0</v>
      </c>
      <c r="BD58" s="6">
        <f t="shared" si="27"/>
        <v>0</v>
      </c>
      <c r="BE58" s="50">
        <f t="shared" si="28"/>
        <v>0</v>
      </c>
      <c r="BF58" s="7"/>
      <c r="BG58" s="112"/>
      <c r="BH58" s="112"/>
      <c r="BI58" s="112"/>
      <c r="BJ58" s="7"/>
      <c r="BK58" s="112"/>
      <c r="BL58" s="7"/>
      <c r="BM58" s="118"/>
      <c r="BN58" s="98">
        <f>'[1]План 2022'!$U53</f>
        <v>0</v>
      </c>
      <c r="BO58" s="115">
        <f>'[1]План 2022'!$V53</f>
        <v>0</v>
      </c>
      <c r="BP58" s="98">
        <f>'[2]План 2022'!$U53</f>
        <v>0</v>
      </c>
      <c r="BQ58" s="115">
        <f>'[2]План 2022'!$V53</f>
        <v>0</v>
      </c>
      <c r="BR58" s="6">
        <f t="shared" si="29"/>
        <v>0</v>
      </c>
      <c r="BS58" s="50">
        <f t="shared" si="30"/>
        <v>0</v>
      </c>
      <c r="BT58" s="7"/>
      <c r="BU58" s="123"/>
      <c r="BV58" s="7"/>
      <c r="BW58" s="122"/>
      <c r="BX58" s="7"/>
      <c r="BY58" s="127"/>
    </row>
    <row r="59" spans="1:77" s="2" customFormat="1" x14ac:dyDescent="0.25">
      <c r="A59" s="27">
        <v>44</v>
      </c>
      <c r="B59" s="26" t="str">
        <f>'[1]План 2022'!$B54</f>
        <v>РЖД-Медицина</v>
      </c>
      <c r="C59" s="98">
        <f>'[1]План 2022'!$E54</f>
        <v>0</v>
      </c>
      <c r="D59" s="115">
        <f>'[1]План 2022'!$F54</f>
        <v>0</v>
      </c>
      <c r="E59" s="98">
        <f>'[2]План 2022'!$E54</f>
        <v>0</v>
      </c>
      <c r="F59" s="115">
        <f>'[2]План 2022'!$F54</f>
        <v>0</v>
      </c>
      <c r="G59" s="115">
        <f>'[2]План 2022'!$G54</f>
        <v>0</v>
      </c>
      <c r="H59" s="6">
        <f t="shared" si="23"/>
        <v>0</v>
      </c>
      <c r="I59" s="50">
        <f t="shared" si="24"/>
        <v>0</v>
      </c>
      <c r="J59" s="7"/>
      <c r="K59" s="112"/>
      <c r="L59" s="7">
        <f t="shared" si="31"/>
        <v>0</v>
      </c>
      <c r="M59" s="112"/>
      <c r="N59" s="7"/>
      <c r="O59" s="220"/>
      <c r="P59" s="233">
        <f>'[1]План 2022'!$J54</f>
        <v>0</v>
      </c>
      <c r="Q59" s="115">
        <f>'[1]План 2022'!$K54</f>
        <v>0</v>
      </c>
      <c r="R59" s="115">
        <f>'[1]План 2022'!$M54</f>
        <v>0</v>
      </c>
      <c r="S59" s="235"/>
      <c r="T59" s="233">
        <f>'[2]План 2022'!$J54</f>
        <v>0</v>
      </c>
      <c r="U59" s="115">
        <f>'[2]План 2022'!$K54</f>
        <v>0</v>
      </c>
      <c r="V59" s="115">
        <f>'[2]План 2022'!$M54</f>
        <v>0</v>
      </c>
      <c r="W59" s="235"/>
      <c r="X59" s="240">
        <f t="shared" si="19"/>
        <v>0</v>
      </c>
      <c r="Y59" s="241">
        <f t="shared" si="20"/>
        <v>0</v>
      </c>
      <c r="Z59" s="240">
        <f t="shared" si="21"/>
        <v>0</v>
      </c>
      <c r="AA59" s="241">
        <f t="shared" si="22"/>
        <v>0</v>
      </c>
      <c r="AB59" s="224"/>
      <c r="AC59" s="220"/>
      <c r="AD59" s="228">
        <f t="shared" si="12"/>
        <v>0</v>
      </c>
      <c r="AE59" s="112">
        <f t="shared" si="13"/>
        <v>0</v>
      </c>
      <c r="AF59" s="7">
        <f t="shared" si="14"/>
        <v>0</v>
      </c>
      <c r="AG59" s="118">
        <f t="shared" si="15"/>
        <v>0</v>
      </c>
      <c r="AH59" s="228"/>
      <c r="AI59" s="112"/>
      <c r="AJ59" s="112"/>
      <c r="AK59" s="118"/>
      <c r="AL59" s="228"/>
      <c r="AM59" s="118"/>
      <c r="AN59" s="231">
        <f>'[1]План 2022'!$O54</f>
        <v>0</v>
      </c>
      <c r="AO59" s="115">
        <f>'[1]План 2022'!$P54</f>
        <v>0</v>
      </c>
      <c r="AP59" s="98">
        <f>'[2]План 2022'!$O54</f>
        <v>0</v>
      </c>
      <c r="AQ59" s="115">
        <f>'[2]План 2022'!$P54</f>
        <v>0</v>
      </c>
      <c r="AR59" s="6">
        <f t="shared" si="25"/>
        <v>0</v>
      </c>
      <c r="AS59" s="50">
        <f t="shared" si="26"/>
        <v>0</v>
      </c>
      <c r="AT59" s="7"/>
      <c r="AU59" s="112"/>
      <c r="AV59" s="7"/>
      <c r="AW59" s="112"/>
      <c r="AX59" s="7"/>
      <c r="AY59" s="118"/>
      <c r="AZ59" s="98">
        <f>'[1]План 2022'!$Q54</f>
        <v>0</v>
      </c>
      <c r="BA59" s="115">
        <f>'[4]План 2022'!$R54+'[4]План 2022'!$V54</f>
        <v>0</v>
      </c>
      <c r="BB59" s="98">
        <f>'[2]План 2022'!$Q54</f>
        <v>0</v>
      </c>
      <c r="BC59" s="115">
        <f>'[2]План 2022'!$R54+'[2]План 2022'!$V54</f>
        <v>0</v>
      </c>
      <c r="BD59" s="6">
        <f t="shared" si="27"/>
        <v>0</v>
      </c>
      <c r="BE59" s="50">
        <f t="shared" si="28"/>
        <v>0</v>
      </c>
      <c r="BF59" s="7"/>
      <c r="BG59" s="112"/>
      <c r="BH59" s="112"/>
      <c r="BI59" s="112"/>
      <c r="BJ59" s="7"/>
      <c r="BK59" s="112"/>
      <c r="BL59" s="7"/>
      <c r="BM59" s="118"/>
      <c r="BN59" s="98">
        <f>'[1]План 2022'!$U54</f>
        <v>0</v>
      </c>
      <c r="BO59" s="115">
        <f>'[1]План 2022'!$V54</f>
        <v>0</v>
      </c>
      <c r="BP59" s="98">
        <f>'[2]План 2022'!$U54</f>
        <v>0</v>
      </c>
      <c r="BQ59" s="115">
        <f>'[2]План 2022'!$V54</f>
        <v>0</v>
      </c>
      <c r="BR59" s="6">
        <f t="shared" si="29"/>
        <v>0</v>
      </c>
      <c r="BS59" s="50">
        <f t="shared" si="30"/>
        <v>0</v>
      </c>
      <c r="BT59" s="7"/>
      <c r="BU59" s="122"/>
      <c r="BV59" s="7"/>
      <c r="BW59" s="122"/>
      <c r="BX59" s="7"/>
      <c r="BY59" s="127"/>
    </row>
    <row r="60" spans="1:77" x14ac:dyDescent="0.25">
      <c r="A60" s="25">
        <v>45</v>
      </c>
      <c r="B60" s="26" t="str">
        <f>'[1]План 2022'!$B55</f>
        <v>СПИД</v>
      </c>
      <c r="C60" s="98">
        <f>'[1]План 2022'!$E55</f>
        <v>0</v>
      </c>
      <c r="D60" s="115">
        <f>'[1]План 2022'!$F55</f>
        <v>0</v>
      </c>
      <c r="E60" s="98">
        <f>'[2]План 2022'!$E55</f>
        <v>0</v>
      </c>
      <c r="F60" s="115">
        <f>'[2]План 2022'!$F55</f>
        <v>0</v>
      </c>
      <c r="G60" s="115">
        <f>'[2]План 2022'!$G55</f>
        <v>0</v>
      </c>
      <c r="H60" s="6">
        <f t="shared" si="23"/>
        <v>0</v>
      </c>
      <c r="I60" s="109">
        <f t="shared" si="24"/>
        <v>0</v>
      </c>
      <c r="J60" s="7"/>
      <c r="K60" s="112"/>
      <c r="L60" s="7">
        <f t="shared" si="31"/>
        <v>0</v>
      </c>
      <c r="M60" s="112"/>
      <c r="N60" s="7"/>
      <c r="O60" s="220"/>
      <c r="P60" s="233">
        <f>'[1]План 2022'!$J55</f>
        <v>1317</v>
      </c>
      <c r="Q60" s="115">
        <f>'[1]План 2022'!$K55</f>
        <v>2235.8200000000002</v>
      </c>
      <c r="R60" s="115">
        <f>'[1]План 2022'!$M55</f>
        <v>0</v>
      </c>
      <c r="S60" s="235"/>
      <c r="T60" s="233">
        <f>'[2]План 2022'!$J55</f>
        <v>1317</v>
      </c>
      <c r="U60" s="115">
        <f>'[2]План 2022'!$K55</f>
        <v>2235.8200000000002</v>
      </c>
      <c r="V60" s="115">
        <f>'[2]План 2022'!$M55</f>
        <v>0</v>
      </c>
      <c r="W60" s="235"/>
      <c r="X60" s="240">
        <f t="shared" si="19"/>
        <v>0</v>
      </c>
      <c r="Y60" s="242">
        <f t="shared" si="20"/>
        <v>0</v>
      </c>
      <c r="Z60" s="240">
        <f t="shared" si="21"/>
        <v>0</v>
      </c>
      <c r="AA60" s="242">
        <f t="shared" si="22"/>
        <v>0</v>
      </c>
      <c r="AB60" s="224"/>
      <c r="AC60" s="220"/>
      <c r="AD60" s="228">
        <f t="shared" si="12"/>
        <v>0</v>
      </c>
      <c r="AE60" s="112">
        <f t="shared" si="13"/>
        <v>0</v>
      </c>
      <c r="AF60" s="7">
        <f t="shared" si="14"/>
        <v>0</v>
      </c>
      <c r="AG60" s="118">
        <f t="shared" si="15"/>
        <v>0</v>
      </c>
      <c r="AH60" s="228"/>
      <c r="AI60" s="112"/>
      <c r="AJ60" s="112"/>
      <c r="AK60" s="118"/>
      <c r="AL60" s="228"/>
      <c r="AM60" s="118"/>
      <c r="AN60" s="231">
        <f>'[1]План 2022'!$O55</f>
        <v>0</v>
      </c>
      <c r="AO60" s="115">
        <f>'[1]План 2022'!$P55</f>
        <v>0</v>
      </c>
      <c r="AP60" s="98">
        <f>'[2]План 2022'!$O55</f>
        <v>0</v>
      </c>
      <c r="AQ60" s="115">
        <f>'[2]План 2022'!$P55</f>
        <v>0</v>
      </c>
      <c r="AR60" s="6">
        <f t="shared" si="25"/>
        <v>0</v>
      </c>
      <c r="AS60" s="109">
        <f t="shared" si="26"/>
        <v>0</v>
      </c>
      <c r="AT60" s="7"/>
      <c r="AU60" s="112"/>
      <c r="AV60" s="7"/>
      <c r="AW60" s="112"/>
      <c r="AX60" s="7"/>
      <c r="AY60" s="118"/>
      <c r="AZ60" s="98">
        <f>'[1]План 2022'!$Q55</f>
        <v>500</v>
      </c>
      <c r="BA60" s="115">
        <f>'[4]План 2022'!$R55+'[4]План 2022'!$V55</f>
        <v>268502.77</v>
      </c>
      <c r="BB60" s="98">
        <f>'[2]План 2022'!$Q55</f>
        <v>500</v>
      </c>
      <c r="BC60" s="115">
        <f>'[2]План 2022'!$R55+'[2]План 2022'!$V55</f>
        <v>268502.77</v>
      </c>
      <c r="BD60" s="6">
        <f t="shared" si="27"/>
        <v>0</v>
      </c>
      <c r="BE60" s="109">
        <f t="shared" si="28"/>
        <v>0</v>
      </c>
      <c r="BF60" s="7"/>
      <c r="BG60" s="112"/>
      <c r="BH60" s="112"/>
      <c r="BI60" s="112"/>
      <c r="BJ60" s="7"/>
      <c r="BK60" s="112"/>
      <c r="BL60" s="7"/>
      <c r="BM60" s="118"/>
      <c r="BN60" s="98">
        <f>'[1]План 2022'!$U55</f>
        <v>957881</v>
      </c>
      <c r="BO60" s="115">
        <f>'[1]План 2022'!$V55</f>
        <v>265709.4879399999</v>
      </c>
      <c r="BP60" s="98">
        <f>'[2]План 2022'!$U55</f>
        <v>957881</v>
      </c>
      <c r="BQ60" s="115">
        <f>'[2]План 2022'!$V55</f>
        <v>265709.4879399999</v>
      </c>
      <c r="BR60" s="6">
        <f t="shared" si="29"/>
        <v>0</v>
      </c>
      <c r="BS60" s="109">
        <f t="shared" si="30"/>
        <v>0</v>
      </c>
      <c r="BT60" s="7">
        <f>BR60</f>
        <v>0</v>
      </c>
      <c r="BU60" s="7">
        <f>BS60</f>
        <v>0</v>
      </c>
      <c r="BV60" s="7"/>
      <c r="BW60" s="122"/>
      <c r="BX60" s="7"/>
      <c r="BY60" s="127"/>
    </row>
    <row r="61" spans="1:77" x14ac:dyDescent="0.25">
      <c r="A61" s="27">
        <v>46</v>
      </c>
      <c r="B61" s="26" t="str">
        <f>'[1]План 2022'!$B56</f>
        <v>ООО "Жемчужина Камчатки"</v>
      </c>
      <c r="C61" s="98">
        <f>'[1]План 2022'!$E56</f>
        <v>0</v>
      </c>
      <c r="D61" s="115">
        <f>'[1]План 2022'!$F56</f>
        <v>0</v>
      </c>
      <c r="E61" s="98">
        <f>'[2]План 2022'!$E56</f>
        <v>0</v>
      </c>
      <c r="F61" s="115">
        <f>'[2]План 2022'!$F56</f>
        <v>0</v>
      </c>
      <c r="G61" s="115">
        <f>'[2]План 2022'!$G56</f>
        <v>0</v>
      </c>
      <c r="H61" s="6">
        <f t="shared" si="23"/>
        <v>0</v>
      </c>
      <c r="I61" s="109">
        <f t="shared" si="24"/>
        <v>0</v>
      </c>
      <c r="J61" s="7"/>
      <c r="K61" s="112"/>
      <c r="L61" s="7">
        <f t="shared" si="31"/>
        <v>0</v>
      </c>
      <c r="M61" s="112"/>
      <c r="N61" s="7"/>
      <c r="O61" s="220"/>
      <c r="P61" s="233">
        <f>'[1]План 2022'!$J56</f>
        <v>0</v>
      </c>
      <c r="Q61" s="115">
        <f>'[1]План 2022'!$K56</f>
        <v>0</v>
      </c>
      <c r="R61" s="115">
        <f>'[1]План 2022'!$M56</f>
        <v>0</v>
      </c>
      <c r="S61" s="235"/>
      <c r="T61" s="233">
        <f>'[2]План 2022'!$J56</f>
        <v>0</v>
      </c>
      <c r="U61" s="115">
        <f>'[2]План 2022'!$K56</f>
        <v>0</v>
      </c>
      <c r="V61" s="115">
        <f>'[2]План 2022'!$M56</f>
        <v>0</v>
      </c>
      <c r="W61" s="235"/>
      <c r="X61" s="240">
        <f t="shared" si="19"/>
        <v>0</v>
      </c>
      <c r="Y61" s="242">
        <f t="shared" si="20"/>
        <v>0</v>
      </c>
      <c r="Z61" s="240">
        <f t="shared" si="21"/>
        <v>0</v>
      </c>
      <c r="AA61" s="242">
        <f t="shared" si="22"/>
        <v>0</v>
      </c>
      <c r="AB61" s="224"/>
      <c r="AC61" s="220"/>
      <c r="AD61" s="228">
        <f t="shared" si="12"/>
        <v>0</v>
      </c>
      <c r="AE61" s="112">
        <f t="shared" si="13"/>
        <v>0</v>
      </c>
      <c r="AF61" s="7">
        <f t="shared" si="14"/>
        <v>0</v>
      </c>
      <c r="AG61" s="118">
        <f t="shared" si="15"/>
        <v>0</v>
      </c>
      <c r="AH61" s="228"/>
      <c r="AI61" s="112"/>
      <c r="AJ61" s="112"/>
      <c r="AK61" s="118"/>
      <c r="AL61" s="228"/>
      <c r="AM61" s="118"/>
      <c r="AN61" s="231">
        <f>'[1]План 2022'!$O56</f>
        <v>0</v>
      </c>
      <c r="AO61" s="115">
        <f>'[1]План 2022'!$P56</f>
        <v>0</v>
      </c>
      <c r="AP61" s="98">
        <f>'[2]План 2022'!$O56</f>
        <v>0</v>
      </c>
      <c r="AQ61" s="115">
        <f>'[2]План 2022'!$P56</f>
        <v>0</v>
      </c>
      <c r="AR61" s="6">
        <f t="shared" si="25"/>
        <v>0</v>
      </c>
      <c r="AS61" s="109">
        <f t="shared" si="26"/>
        <v>0</v>
      </c>
      <c r="AT61" s="7"/>
      <c r="AU61" s="112"/>
      <c r="AV61" s="7"/>
      <c r="AW61" s="112"/>
      <c r="AX61" s="7"/>
      <c r="AY61" s="118"/>
      <c r="AZ61" s="98">
        <f>'[1]План 2022'!$Q56</f>
        <v>0</v>
      </c>
      <c r="BA61" s="115">
        <f>'[4]План 2022'!$R56+'[4]План 2022'!$V56</f>
        <v>0</v>
      </c>
      <c r="BB61" s="98">
        <f>'[2]План 2022'!$Q56</f>
        <v>0</v>
      </c>
      <c r="BC61" s="115">
        <f>'[2]План 2022'!$R56+'[2]План 2022'!$V56</f>
        <v>0</v>
      </c>
      <c r="BD61" s="6">
        <f t="shared" si="27"/>
        <v>0</v>
      </c>
      <c r="BE61" s="109">
        <f t="shared" si="28"/>
        <v>0</v>
      </c>
      <c r="BF61" s="7"/>
      <c r="BG61" s="112"/>
      <c r="BH61" s="112"/>
      <c r="BI61" s="112"/>
      <c r="BJ61" s="7"/>
      <c r="BK61" s="112"/>
      <c r="BL61" s="7"/>
      <c r="BM61" s="118"/>
      <c r="BN61" s="98">
        <f>'[1]План 2022'!$U56</f>
        <v>0</v>
      </c>
      <c r="BO61" s="115">
        <f>'[1]План 2022'!$V56</f>
        <v>0</v>
      </c>
      <c r="BP61" s="98">
        <f>'[2]План 2022'!$U56</f>
        <v>0</v>
      </c>
      <c r="BQ61" s="115">
        <f>'[2]План 2022'!$V56</f>
        <v>0</v>
      </c>
      <c r="BR61" s="6">
        <f t="shared" si="29"/>
        <v>0</v>
      </c>
      <c r="BS61" s="109">
        <f t="shared" si="30"/>
        <v>0</v>
      </c>
      <c r="BT61" s="7"/>
      <c r="BU61" s="122"/>
      <c r="BV61" s="7"/>
      <c r="BW61" s="122"/>
      <c r="BX61" s="7"/>
      <c r="BY61" s="127"/>
    </row>
    <row r="62" spans="1:77" x14ac:dyDescent="0.25">
      <c r="A62" s="25">
        <v>47</v>
      </c>
      <c r="B62" s="26" t="str">
        <f>'[1]План 2022'!$B57</f>
        <v>М-Лайн</v>
      </c>
      <c r="C62" s="98">
        <f>'[1]План 2022'!$E57</f>
        <v>0</v>
      </c>
      <c r="D62" s="115">
        <f>'[1]План 2022'!$F57</f>
        <v>0</v>
      </c>
      <c r="E62" s="98">
        <f>'[2]План 2022'!$E57</f>
        <v>0</v>
      </c>
      <c r="F62" s="115">
        <f>'[2]План 2022'!$F57</f>
        <v>0</v>
      </c>
      <c r="G62" s="115">
        <f>'[2]План 2022'!$G57</f>
        <v>0</v>
      </c>
      <c r="H62" s="6">
        <f t="shared" si="23"/>
        <v>0</v>
      </c>
      <c r="I62" s="109">
        <f t="shared" si="24"/>
        <v>0</v>
      </c>
      <c r="J62" s="7"/>
      <c r="K62" s="112"/>
      <c r="L62" s="7">
        <f t="shared" si="31"/>
        <v>0</v>
      </c>
      <c r="M62" s="112"/>
      <c r="N62" s="7"/>
      <c r="O62" s="220"/>
      <c r="P62" s="233">
        <f>'[1]План 2022'!$J57</f>
        <v>0</v>
      </c>
      <c r="Q62" s="115">
        <f>'[1]План 2022'!$K57</f>
        <v>0</v>
      </c>
      <c r="R62" s="115">
        <f>'[1]План 2022'!$M57</f>
        <v>0</v>
      </c>
      <c r="S62" s="235"/>
      <c r="T62" s="233">
        <f>'[2]План 2022'!$J57</f>
        <v>0</v>
      </c>
      <c r="U62" s="115">
        <f>'[2]План 2022'!$K57</f>
        <v>0</v>
      </c>
      <c r="V62" s="115">
        <f>'[2]План 2022'!$M57</f>
        <v>0</v>
      </c>
      <c r="W62" s="235"/>
      <c r="X62" s="240">
        <f t="shared" si="19"/>
        <v>0</v>
      </c>
      <c r="Y62" s="242">
        <f t="shared" si="20"/>
        <v>0</v>
      </c>
      <c r="Z62" s="240">
        <f t="shared" si="21"/>
        <v>0</v>
      </c>
      <c r="AA62" s="242">
        <f t="shared" si="22"/>
        <v>0</v>
      </c>
      <c r="AB62" s="224"/>
      <c r="AC62" s="220"/>
      <c r="AD62" s="228">
        <f t="shared" si="12"/>
        <v>0</v>
      </c>
      <c r="AE62" s="112">
        <f t="shared" si="13"/>
        <v>0</v>
      </c>
      <c r="AF62" s="7">
        <f t="shared" si="14"/>
        <v>0</v>
      </c>
      <c r="AG62" s="118">
        <f t="shared" si="15"/>
        <v>0</v>
      </c>
      <c r="AH62" s="228"/>
      <c r="AI62" s="112"/>
      <c r="AJ62" s="112"/>
      <c r="AK62" s="118"/>
      <c r="AL62" s="228"/>
      <c r="AM62" s="118"/>
      <c r="AN62" s="231">
        <f>'[1]План 2022'!$O57</f>
        <v>0</v>
      </c>
      <c r="AO62" s="115">
        <f>'[1]План 2022'!$P57</f>
        <v>0</v>
      </c>
      <c r="AP62" s="98">
        <f>'[2]План 2022'!$O57</f>
        <v>0</v>
      </c>
      <c r="AQ62" s="115">
        <f>'[2]План 2022'!$P57</f>
        <v>0</v>
      </c>
      <c r="AR62" s="6">
        <f t="shared" si="25"/>
        <v>0</v>
      </c>
      <c r="AS62" s="109">
        <f t="shared" si="26"/>
        <v>0</v>
      </c>
      <c r="AT62" s="7"/>
      <c r="AU62" s="112"/>
      <c r="AV62" s="7"/>
      <c r="AW62" s="112"/>
      <c r="AX62" s="7"/>
      <c r="AY62" s="118"/>
      <c r="AZ62" s="98">
        <f>'[1]План 2022'!$Q57</f>
        <v>0</v>
      </c>
      <c r="BA62" s="115">
        <f>'[4]План 2022'!$R57+'[4]План 2022'!$V57</f>
        <v>0</v>
      </c>
      <c r="BB62" s="98">
        <f>'[2]План 2022'!$Q57</f>
        <v>0</v>
      </c>
      <c r="BC62" s="115">
        <f>'[2]План 2022'!$R57+'[2]План 2022'!$V57</f>
        <v>0</v>
      </c>
      <c r="BD62" s="6">
        <f t="shared" si="27"/>
        <v>0</v>
      </c>
      <c r="BE62" s="109">
        <f t="shared" si="28"/>
        <v>0</v>
      </c>
      <c r="BF62" s="7"/>
      <c r="BG62" s="112"/>
      <c r="BH62" s="112"/>
      <c r="BI62" s="112"/>
      <c r="BJ62" s="7"/>
      <c r="BK62" s="112"/>
      <c r="BL62" s="7"/>
      <c r="BM62" s="118"/>
      <c r="BN62" s="98">
        <f>'[1]План 2022'!$U57</f>
        <v>0</v>
      </c>
      <c r="BO62" s="115">
        <f>'[1]План 2022'!$V57</f>
        <v>0</v>
      </c>
      <c r="BP62" s="98">
        <f>'[2]План 2022'!$U57</f>
        <v>0</v>
      </c>
      <c r="BQ62" s="115">
        <f>'[2]План 2022'!$V57</f>
        <v>0</v>
      </c>
      <c r="BR62" s="6">
        <f t="shared" si="29"/>
        <v>0</v>
      </c>
      <c r="BS62" s="109">
        <f t="shared" si="30"/>
        <v>0</v>
      </c>
      <c r="BT62" s="7"/>
      <c r="BU62" s="122"/>
      <c r="BV62" s="7"/>
      <c r="BW62" s="122"/>
      <c r="BX62" s="7"/>
      <c r="BY62" s="127"/>
    </row>
    <row r="63" spans="1:77" x14ac:dyDescent="0.25">
      <c r="A63" s="27">
        <v>48</v>
      </c>
      <c r="B63" s="26" t="str">
        <f>'[1]План 2022'!$B58</f>
        <v>ИМПУЛЬС</v>
      </c>
      <c r="C63" s="98">
        <f>'[1]План 2022'!$E58</f>
        <v>0</v>
      </c>
      <c r="D63" s="115">
        <f>'[1]План 2022'!$F58</f>
        <v>0</v>
      </c>
      <c r="E63" s="98">
        <f>'[2]План 2022'!$E58</f>
        <v>0</v>
      </c>
      <c r="F63" s="115">
        <f>'[2]План 2022'!$F58</f>
        <v>0</v>
      </c>
      <c r="G63" s="115">
        <f>'[2]План 2022'!$G58</f>
        <v>0</v>
      </c>
      <c r="H63" s="6">
        <f t="shared" si="23"/>
        <v>0</v>
      </c>
      <c r="I63" s="109">
        <f t="shared" si="24"/>
        <v>0</v>
      </c>
      <c r="J63" s="7"/>
      <c r="K63" s="112"/>
      <c r="L63" s="7">
        <f t="shared" si="31"/>
        <v>0</v>
      </c>
      <c r="M63" s="112"/>
      <c r="N63" s="7"/>
      <c r="O63" s="220"/>
      <c r="P63" s="233">
        <f>'[1]План 2022'!$J58</f>
        <v>0</v>
      </c>
      <c r="Q63" s="115">
        <f>'[1]План 2022'!$K58</f>
        <v>0</v>
      </c>
      <c r="R63" s="115">
        <f>'[1]План 2022'!$M58</f>
        <v>0</v>
      </c>
      <c r="S63" s="235"/>
      <c r="T63" s="233">
        <f>'[2]План 2022'!$J58</f>
        <v>0</v>
      </c>
      <c r="U63" s="115">
        <f>'[2]План 2022'!$K58</f>
        <v>0</v>
      </c>
      <c r="V63" s="115">
        <f>'[2]План 2022'!$M58</f>
        <v>0</v>
      </c>
      <c r="W63" s="235"/>
      <c r="X63" s="240">
        <f t="shared" si="19"/>
        <v>0</v>
      </c>
      <c r="Y63" s="242">
        <f t="shared" si="20"/>
        <v>0</v>
      </c>
      <c r="Z63" s="240">
        <f t="shared" si="21"/>
        <v>0</v>
      </c>
      <c r="AA63" s="242">
        <f t="shared" si="22"/>
        <v>0</v>
      </c>
      <c r="AB63" s="224"/>
      <c r="AC63" s="220"/>
      <c r="AD63" s="228">
        <f t="shared" si="12"/>
        <v>0</v>
      </c>
      <c r="AE63" s="112">
        <f t="shared" si="13"/>
        <v>0</v>
      </c>
      <c r="AF63" s="7">
        <f t="shared" si="14"/>
        <v>0</v>
      </c>
      <c r="AG63" s="118">
        <f t="shared" si="15"/>
        <v>0</v>
      </c>
      <c r="AH63" s="228"/>
      <c r="AI63" s="112"/>
      <c r="AJ63" s="112"/>
      <c r="AK63" s="118"/>
      <c r="AL63" s="228"/>
      <c r="AM63" s="118"/>
      <c r="AN63" s="231">
        <f>'[1]План 2022'!$O58</f>
        <v>0</v>
      </c>
      <c r="AO63" s="115">
        <f>'[1]План 2022'!$P58</f>
        <v>0</v>
      </c>
      <c r="AP63" s="98">
        <f>'[2]План 2022'!$O58</f>
        <v>0</v>
      </c>
      <c r="AQ63" s="115">
        <f>'[2]План 2022'!$P58</f>
        <v>0</v>
      </c>
      <c r="AR63" s="6">
        <f t="shared" si="25"/>
        <v>0</v>
      </c>
      <c r="AS63" s="109">
        <f t="shared" si="26"/>
        <v>0</v>
      </c>
      <c r="AT63" s="7"/>
      <c r="AU63" s="112"/>
      <c r="AV63" s="7"/>
      <c r="AW63" s="112"/>
      <c r="AX63" s="7"/>
      <c r="AY63" s="118"/>
      <c r="AZ63" s="98">
        <f>'[1]План 2022'!$Q58</f>
        <v>0</v>
      </c>
      <c r="BA63" s="115">
        <f>'[4]План 2022'!$R58+'[4]План 2022'!$V58</f>
        <v>7753.39</v>
      </c>
      <c r="BB63" s="98">
        <f>'[2]План 2022'!$Q58</f>
        <v>0</v>
      </c>
      <c r="BC63" s="115">
        <f>'[2]План 2022'!$R58+'[2]План 2022'!$V58</f>
        <v>7753.39</v>
      </c>
      <c r="BD63" s="6">
        <f t="shared" si="27"/>
        <v>0</v>
      </c>
      <c r="BE63" s="109">
        <f t="shared" si="28"/>
        <v>0</v>
      </c>
      <c r="BF63" s="7"/>
      <c r="BG63" s="112"/>
      <c r="BH63" s="112"/>
      <c r="BI63" s="112"/>
      <c r="BJ63" s="7"/>
      <c r="BK63" s="112"/>
      <c r="BL63" s="7"/>
      <c r="BM63" s="118"/>
      <c r="BN63" s="98">
        <f>'[1]План 2022'!$U58</f>
        <v>882</v>
      </c>
      <c r="BO63" s="115">
        <f>'[1]План 2022'!$V58</f>
        <v>7753.3885799999998</v>
      </c>
      <c r="BP63" s="98">
        <f>'[2]План 2022'!$U58</f>
        <v>882</v>
      </c>
      <c r="BQ63" s="115">
        <f>'[2]План 2022'!$V58</f>
        <v>7753.3885799999998</v>
      </c>
      <c r="BR63" s="6">
        <f t="shared" si="29"/>
        <v>0</v>
      </c>
      <c r="BS63" s="109">
        <f t="shared" si="30"/>
        <v>0</v>
      </c>
      <c r="BT63" s="7"/>
      <c r="BU63" s="122"/>
      <c r="BV63" s="7"/>
      <c r="BW63" s="122"/>
      <c r="BX63" s="7"/>
      <c r="BY63" s="127"/>
    </row>
    <row r="64" spans="1:77" x14ac:dyDescent="0.25">
      <c r="A64" s="25">
        <v>49</v>
      </c>
      <c r="B64" s="26" t="str">
        <f>'[1]План 2022'!$B59</f>
        <v>Нефросовет</v>
      </c>
      <c r="C64" s="98">
        <f>'[1]План 2022'!$E59</f>
        <v>0</v>
      </c>
      <c r="D64" s="115">
        <f>'[1]План 2022'!$F59</f>
        <v>0</v>
      </c>
      <c r="E64" s="98">
        <f>'[2]План 2022'!$E59</f>
        <v>0</v>
      </c>
      <c r="F64" s="115">
        <f>'[2]План 2022'!$F59</f>
        <v>0</v>
      </c>
      <c r="G64" s="115">
        <f>'[2]План 2022'!$G59</f>
        <v>0</v>
      </c>
      <c r="H64" s="73"/>
      <c r="I64" s="109"/>
      <c r="J64" s="9"/>
      <c r="K64" s="113"/>
      <c r="L64" s="7">
        <f t="shared" si="31"/>
        <v>0</v>
      </c>
      <c r="M64" s="113"/>
      <c r="N64" s="9"/>
      <c r="O64" s="221"/>
      <c r="P64" s="233">
        <f>'[1]План 2022'!$J59</f>
        <v>0</v>
      </c>
      <c r="Q64" s="115">
        <f>'[1]План 2022'!$K59</f>
        <v>0</v>
      </c>
      <c r="R64" s="115">
        <f>'[1]План 2022'!$M59</f>
        <v>0</v>
      </c>
      <c r="S64" s="235"/>
      <c r="T64" s="233">
        <f>'[2]План 2022'!$J59</f>
        <v>0</v>
      </c>
      <c r="U64" s="115">
        <f>'[2]План 2022'!$K59</f>
        <v>0</v>
      </c>
      <c r="V64" s="115">
        <f>'[2]План 2022'!$M59</f>
        <v>0</v>
      </c>
      <c r="W64" s="235"/>
      <c r="X64" s="243"/>
      <c r="Y64" s="242"/>
      <c r="Z64" s="243"/>
      <c r="AA64" s="242"/>
      <c r="AB64" s="225"/>
      <c r="AC64" s="221"/>
      <c r="AD64" s="229">
        <f t="shared" si="12"/>
        <v>0</v>
      </c>
      <c r="AE64" s="113">
        <f t="shared" si="13"/>
        <v>0</v>
      </c>
      <c r="AF64" s="9">
        <f t="shared" si="14"/>
        <v>0</v>
      </c>
      <c r="AG64" s="119">
        <f t="shared" si="15"/>
        <v>0</v>
      </c>
      <c r="AH64" s="229"/>
      <c r="AI64" s="113"/>
      <c r="AJ64" s="113"/>
      <c r="AK64" s="119"/>
      <c r="AL64" s="229"/>
      <c r="AM64" s="119"/>
      <c r="AN64" s="231">
        <f>'[1]План 2022'!$O59</f>
        <v>0</v>
      </c>
      <c r="AO64" s="115">
        <f>'[1]План 2022'!$P59</f>
        <v>0</v>
      </c>
      <c r="AP64" s="98">
        <f>'[2]План 2022'!$O59</f>
        <v>0</v>
      </c>
      <c r="AQ64" s="115">
        <f>'[2]План 2022'!$P59</f>
        <v>0</v>
      </c>
      <c r="AR64" s="6">
        <f t="shared" ref="AR64:AR73" si="32">AP64-AN64</f>
        <v>0</v>
      </c>
      <c r="AS64" s="109">
        <f t="shared" ref="AS64:AS73" si="33">AQ64-AO64</f>
        <v>0</v>
      </c>
      <c r="AT64" s="9"/>
      <c r="AU64" s="113"/>
      <c r="AV64" s="9"/>
      <c r="AW64" s="113"/>
      <c r="AX64" s="9"/>
      <c r="AY64" s="119"/>
      <c r="AZ64" s="98">
        <f>'[1]План 2022'!$Q59</f>
        <v>0</v>
      </c>
      <c r="BA64" s="115">
        <f>'[4]План 2022'!$R59+'[4]План 2022'!$V59</f>
        <v>0</v>
      </c>
      <c r="BB64" s="98">
        <f>'[2]План 2022'!$Q59</f>
        <v>0</v>
      </c>
      <c r="BC64" s="115">
        <f>'[2]План 2022'!$R59+'[2]План 2022'!$V59</f>
        <v>0</v>
      </c>
      <c r="BD64" s="6">
        <f t="shared" ref="BD64:BD73" si="34">BB64-AZ64</f>
        <v>0</v>
      </c>
      <c r="BE64" s="109">
        <f t="shared" ref="BE64:BE73" si="35">BC64-BA64</f>
        <v>0</v>
      </c>
      <c r="BF64" s="9"/>
      <c r="BG64" s="113"/>
      <c r="BH64" s="113"/>
      <c r="BI64" s="113"/>
      <c r="BJ64" s="9"/>
      <c r="BK64" s="113"/>
      <c r="BL64" s="9"/>
      <c r="BM64" s="119"/>
      <c r="BN64" s="98">
        <f>'[1]План 2022'!$U59</f>
        <v>0</v>
      </c>
      <c r="BO64" s="115">
        <f>'[1]План 2022'!$V59</f>
        <v>0</v>
      </c>
      <c r="BP64" s="98">
        <f>'[2]План 2022'!$U59</f>
        <v>0</v>
      </c>
      <c r="BQ64" s="115">
        <f>'[2]План 2022'!$V59</f>
        <v>0</v>
      </c>
      <c r="BR64" s="73"/>
      <c r="BS64" s="109"/>
      <c r="BT64" s="9"/>
      <c r="BU64" s="124"/>
      <c r="BV64" s="9"/>
      <c r="BW64" s="124"/>
      <c r="BX64" s="9"/>
      <c r="BY64" s="128"/>
    </row>
    <row r="65" spans="1:77" x14ac:dyDescent="0.25">
      <c r="A65" s="27">
        <v>50</v>
      </c>
      <c r="B65" s="26" t="str">
        <f>'[1]План 2022'!$B60</f>
        <v>Тубдиспансер</v>
      </c>
      <c r="C65" s="98">
        <f>'[1]План 2022'!$E60</f>
        <v>0</v>
      </c>
      <c r="D65" s="115">
        <f>'[1]План 2022'!$F60</f>
        <v>0</v>
      </c>
      <c r="E65" s="98">
        <f>'[2]План 2022'!$E60</f>
        <v>0</v>
      </c>
      <c r="F65" s="115">
        <f>'[2]План 2022'!$F60</f>
        <v>0</v>
      </c>
      <c r="G65" s="115">
        <f>'[2]План 2022'!$G60</f>
        <v>0</v>
      </c>
      <c r="H65" s="73">
        <f>E65-C65</f>
        <v>0</v>
      </c>
      <c r="I65" s="109">
        <f>F65-D65</f>
        <v>0</v>
      </c>
      <c r="J65" s="9"/>
      <c r="K65" s="113"/>
      <c r="L65" s="7">
        <f t="shared" si="31"/>
        <v>0</v>
      </c>
      <c r="M65" s="113"/>
      <c r="N65" s="9"/>
      <c r="O65" s="221"/>
      <c r="P65" s="233">
        <f>'[1]План 2022'!$J60</f>
        <v>0</v>
      </c>
      <c r="Q65" s="115">
        <f>'[1]План 2022'!$K60</f>
        <v>0</v>
      </c>
      <c r="R65" s="115">
        <f>'[1]План 2022'!$M60</f>
        <v>0</v>
      </c>
      <c r="S65" s="235"/>
      <c r="T65" s="233">
        <f>'[2]План 2022'!$J60</f>
        <v>0</v>
      </c>
      <c r="U65" s="115">
        <f>'[2]План 2022'!$K60</f>
        <v>0</v>
      </c>
      <c r="V65" s="115">
        <f>'[2]План 2022'!$M60</f>
        <v>0</v>
      </c>
      <c r="W65" s="235"/>
      <c r="X65" s="243">
        <f t="shared" ref="X65:X73" si="36">T65-P65</f>
        <v>0</v>
      </c>
      <c r="Y65" s="242">
        <f t="shared" ref="Y65:Y73" si="37">U65-Q65</f>
        <v>0</v>
      </c>
      <c r="Z65" s="243">
        <f t="shared" ref="Z65:Z73" si="38">V65-R65</f>
        <v>0</v>
      </c>
      <c r="AA65" s="242">
        <f t="shared" ref="AA65:AA73" si="39">W65-S65</f>
        <v>0</v>
      </c>
      <c r="AB65" s="225"/>
      <c r="AC65" s="221"/>
      <c r="AD65" s="229">
        <f t="shared" si="12"/>
        <v>0</v>
      </c>
      <c r="AE65" s="113">
        <f t="shared" si="13"/>
        <v>0</v>
      </c>
      <c r="AF65" s="9">
        <f t="shared" si="14"/>
        <v>0</v>
      </c>
      <c r="AG65" s="119">
        <f t="shared" si="15"/>
        <v>0</v>
      </c>
      <c r="AH65" s="229"/>
      <c r="AI65" s="113"/>
      <c r="AJ65" s="113"/>
      <c r="AK65" s="119"/>
      <c r="AL65" s="229"/>
      <c r="AM65" s="119"/>
      <c r="AN65" s="231">
        <f>'[1]План 2022'!$O60</f>
        <v>0</v>
      </c>
      <c r="AO65" s="115">
        <f>'[1]План 2022'!$P60</f>
        <v>0</v>
      </c>
      <c r="AP65" s="98">
        <f>'[2]План 2022'!$O60</f>
        <v>0</v>
      </c>
      <c r="AQ65" s="115">
        <f>'[2]План 2022'!$P60</f>
        <v>0</v>
      </c>
      <c r="AR65" s="6">
        <f t="shared" si="32"/>
        <v>0</v>
      </c>
      <c r="AS65" s="109">
        <f t="shared" si="33"/>
        <v>0</v>
      </c>
      <c r="AT65" s="9"/>
      <c r="AU65" s="113"/>
      <c r="AV65" s="9"/>
      <c r="AW65" s="113"/>
      <c r="AX65" s="9"/>
      <c r="AY65" s="119"/>
      <c r="AZ65" s="98">
        <f>'[1]План 2022'!$Q60</f>
        <v>0</v>
      </c>
      <c r="BA65" s="115">
        <f>'[4]План 2022'!$R60+'[4]План 2022'!$V60</f>
        <v>28624.81</v>
      </c>
      <c r="BB65" s="98">
        <f>'[2]План 2022'!$Q60</f>
        <v>0</v>
      </c>
      <c r="BC65" s="115">
        <f>'[2]План 2022'!$R60+'[2]План 2022'!$V60</f>
        <v>28624.81</v>
      </c>
      <c r="BD65" s="6">
        <f t="shared" si="34"/>
        <v>0</v>
      </c>
      <c r="BE65" s="109">
        <f t="shared" si="35"/>
        <v>0</v>
      </c>
      <c r="BF65" s="9"/>
      <c r="BG65" s="113"/>
      <c r="BH65" s="113"/>
      <c r="BI65" s="113"/>
      <c r="BJ65" s="9"/>
      <c r="BK65" s="113"/>
      <c r="BL65" s="9"/>
      <c r="BM65" s="119"/>
      <c r="BN65" s="98">
        <f>'[1]План 2022'!$U60</f>
        <v>5000</v>
      </c>
      <c r="BO65" s="115">
        <f>'[1]План 2022'!$V60</f>
        <v>28624.81</v>
      </c>
      <c r="BP65" s="98">
        <f>'[2]План 2022'!$U60</f>
        <v>5000</v>
      </c>
      <c r="BQ65" s="115">
        <f>'[2]План 2022'!$V60</f>
        <v>28624.81</v>
      </c>
      <c r="BR65" s="73">
        <f>BP65-BN65</f>
        <v>0</v>
      </c>
      <c r="BS65" s="109">
        <f>BQ65-BO65</f>
        <v>0</v>
      </c>
      <c r="BT65" s="9"/>
      <c r="BU65" s="124"/>
      <c r="BV65" s="9"/>
      <c r="BW65" s="124"/>
      <c r="BX65" s="9"/>
      <c r="BY65" s="128"/>
    </row>
    <row r="66" spans="1:77" x14ac:dyDescent="0.25">
      <c r="A66" s="25">
        <v>51</v>
      </c>
      <c r="B66" s="26" t="str">
        <f>'[1]План 2022'!$B61</f>
        <v>ООО "ЮНИЛАБ-ХАБАРОВСК"</v>
      </c>
      <c r="C66" s="98">
        <f>'[1]План 2022'!$E61</f>
        <v>0</v>
      </c>
      <c r="D66" s="115">
        <f>'[1]План 2022'!$F61</f>
        <v>0</v>
      </c>
      <c r="E66" s="98">
        <f>'[2]План 2022'!$E61</f>
        <v>0</v>
      </c>
      <c r="F66" s="115">
        <f>'[2]План 2022'!$F61</f>
        <v>0</v>
      </c>
      <c r="G66" s="115">
        <f>'[2]План 2022'!$G61</f>
        <v>0</v>
      </c>
      <c r="H66" s="199"/>
      <c r="I66" s="200"/>
      <c r="J66" s="201"/>
      <c r="K66" s="203"/>
      <c r="L66" s="201"/>
      <c r="M66" s="203"/>
      <c r="N66" s="201"/>
      <c r="O66" s="268"/>
      <c r="P66" s="233">
        <f>'[1]План 2022'!$J61</f>
        <v>0</v>
      </c>
      <c r="Q66" s="115">
        <f>'[1]План 2022'!$K61</f>
        <v>0</v>
      </c>
      <c r="R66" s="115">
        <f>'[1]План 2022'!$M61</f>
        <v>0</v>
      </c>
      <c r="S66" s="235"/>
      <c r="T66" s="233">
        <f>'[2]План 2022'!$J61</f>
        <v>0</v>
      </c>
      <c r="U66" s="115">
        <f>'[2]План 2022'!$K61</f>
        <v>0</v>
      </c>
      <c r="V66" s="115">
        <f>'[2]План 2022'!$M61</f>
        <v>0</v>
      </c>
      <c r="W66" s="235"/>
      <c r="X66" s="243">
        <f t="shared" si="36"/>
        <v>0</v>
      </c>
      <c r="Y66" s="242">
        <f t="shared" si="37"/>
        <v>0</v>
      </c>
      <c r="Z66" s="243">
        <f t="shared" si="38"/>
        <v>0</v>
      </c>
      <c r="AA66" s="242">
        <f t="shared" si="39"/>
        <v>0</v>
      </c>
      <c r="AB66" s="269"/>
      <c r="AC66" s="268"/>
      <c r="AD66" s="270"/>
      <c r="AE66" s="203"/>
      <c r="AF66" s="201"/>
      <c r="AG66" s="271"/>
      <c r="AH66" s="270"/>
      <c r="AI66" s="203"/>
      <c r="AJ66" s="203"/>
      <c r="AK66" s="271"/>
      <c r="AL66" s="270"/>
      <c r="AM66" s="271"/>
      <c r="AN66" s="231">
        <f>'[1]План 2022'!$O61</f>
        <v>0</v>
      </c>
      <c r="AO66" s="115">
        <f>'[1]План 2022'!$P61</f>
        <v>0</v>
      </c>
      <c r="AP66" s="98">
        <f>'[2]План 2022'!$O61</f>
        <v>0</v>
      </c>
      <c r="AQ66" s="115">
        <f>'[2]План 2022'!$P61</f>
        <v>0</v>
      </c>
      <c r="AR66" s="6">
        <f t="shared" si="32"/>
        <v>0</v>
      </c>
      <c r="AS66" s="109">
        <f t="shared" si="33"/>
        <v>0</v>
      </c>
      <c r="AT66" s="201"/>
      <c r="AU66" s="203"/>
      <c r="AV66" s="201"/>
      <c r="AW66" s="203"/>
      <c r="AX66" s="201"/>
      <c r="AY66" s="271"/>
      <c r="AZ66" s="98">
        <f>'[1]План 2022'!$Q61</f>
        <v>0</v>
      </c>
      <c r="BA66" s="115">
        <f>'[4]План 2022'!$R61+'[4]План 2022'!$V61</f>
        <v>75.010000000000005</v>
      </c>
      <c r="BB66" s="98">
        <f>'[2]План 2022'!$Q61</f>
        <v>0</v>
      </c>
      <c r="BC66" s="115">
        <f>'[2]План 2022'!$R61+'[2]План 2022'!$V61</f>
        <v>75.010000000000005</v>
      </c>
      <c r="BD66" s="6">
        <f t="shared" si="34"/>
        <v>0</v>
      </c>
      <c r="BE66" s="109">
        <f t="shared" si="35"/>
        <v>0</v>
      </c>
      <c r="BF66" s="201"/>
      <c r="BG66" s="203"/>
      <c r="BH66" s="203"/>
      <c r="BI66" s="203"/>
      <c r="BJ66" s="201"/>
      <c r="BK66" s="203"/>
      <c r="BL66" s="201"/>
      <c r="BM66" s="271"/>
      <c r="BN66" s="98">
        <f>'[1]План 2022'!$U61</f>
        <v>100</v>
      </c>
      <c r="BO66" s="115">
        <f>'[1]План 2022'!$V61</f>
        <v>75.004999999999995</v>
      </c>
      <c r="BP66" s="98">
        <f>'[2]План 2022'!$U61</f>
        <v>100</v>
      </c>
      <c r="BQ66" s="115">
        <f>'[2]План 2022'!$V61</f>
        <v>75.004999999999995</v>
      </c>
      <c r="BR66" s="199"/>
      <c r="BS66" s="200"/>
      <c r="BT66" s="201"/>
      <c r="BU66" s="272"/>
      <c r="BV66" s="201"/>
      <c r="BW66" s="272"/>
      <c r="BX66" s="201"/>
      <c r="BY66" s="273"/>
    </row>
    <row r="67" spans="1:77" x14ac:dyDescent="0.25">
      <c r="A67" s="27">
        <v>52</v>
      </c>
      <c r="B67" s="26" t="str">
        <f>'[1]План 2022'!$B62</f>
        <v>АО "МЕДИЦИНА"</v>
      </c>
      <c r="C67" s="98">
        <f>'[1]План 2022'!$E62</f>
        <v>0</v>
      </c>
      <c r="D67" s="115">
        <f>'[1]План 2022'!$F62</f>
        <v>0</v>
      </c>
      <c r="E67" s="98">
        <f>'[2]План 2022'!$E62</f>
        <v>0</v>
      </c>
      <c r="F67" s="115">
        <f>'[2]План 2022'!$F62</f>
        <v>0</v>
      </c>
      <c r="G67" s="115">
        <f>'[2]План 2022'!$G62</f>
        <v>0</v>
      </c>
      <c r="H67" s="199"/>
      <c r="I67" s="200"/>
      <c r="J67" s="201"/>
      <c r="K67" s="203"/>
      <c r="L67" s="201"/>
      <c r="M67" s="203"/>
      <c r="N67" s="201"/>
      <c r="O67" s="268"/>
      <c r="P67" s="233">
        <f>'[1]План 2022'!$J62</f>
        <v>0</v>
      </c>
      <c r="Q67" s="115">
        <f>'[1]План 2022'!$K62</f>
        <v>0</v>
      </c>
      <c r="R67" s="115">
        <f>'[1]План 2022'!$M62</f>
        <v>0</v>
      </c>
      <c r="S67" s="235"/>
      <c r="T67" s="233">
        <f>'[2]План 2022'!$J62</f>
        <v>0</v>
      </c>
      <c r="U67" s="115">
        <f>'[2]План 2022'!$K62</f>
        <v>0</v>
      </c>
      <c r="V67" s="115">
        <f>'[2]План 2022'!$M62</f>
        <v>0</v>
      </c>
      <c r="W67" s="235"/>
      <c r="X67" s="243">
        <f t="shared" si="36"/>
        <v>0</v>
      </c>
      <c r="Y67" s="242">
        <f t="shared" si="37"/>
        <v>0</v>
      </c>
      <c r="Z67" s="243">
        <f t="shared" si="38"/>
        <v>0</v>
      </c>
      <c r="AA67" s="242">
        <f t="shared" si="39"/>
        <v>0</v>
      </c>
      <c r="AB67" s="269"/>
      <c r="AC67" s="268"/>
      <c r="AD67" s="270"/>
      <c r="AE67" s="203"/>
      <c r="AF67" s="201"/>
      <c r="AG67" s="271"/>
      <c r="AH67" s="270"/>
      <c r="AI67" s="203"/>
      <c r="AJ67" s="203"/>
      <c r="AK67" s="271"/>
      <c r="AL67" s="270"/>
      <c r="AM67" s="271"/>
      <c r="AN67" s="231">
        <f>'[1]План 2022'!$O62</f>
        <v>0</v>
      </c>
      <c r="AO67" s="115">
        <f>'[1]План 2022'!$P62</f>
        <v>0</v>
      </c>
      <c r="AP67" s="98">
        <f>'[2]План 2022'!$O62</f>
        <v>0</v>
      </c>
      <c r="AQ67" s="115">
        <f>'[2]План 2022'!$P62</f>
        <v>0</v>
      </c>
      <c r="AR67" s="6">
        <f t="shared" si="32"/>
        <v>0</v>
      </c>
      <c r="AS67" s="109">
        <f t="shared" si="33"/>
        <v>0</v>
      </c>
      <c r="AT67" s="201"/>
      <c r="AU67" s="203"/>
      <c r="AV67" s="201"/>
      <c r="AW67" s="203"/>
      <c r="AX67" s="201"/>
      <c r="AY67" s="271"/>
      <c r="AZ67" s="98">
        <f>'[1]План 2022'!$Q62</f>
        <v>0</v>
      </c>
      <c r="BA67" s="115">
        <f>'[4]План 2022'!$R62+'[4]План 2022'!$V62</f>
        <v>0</v>
      </c>
      <c r="BB67" s="98">
        <f>'[2]План 2022'!$Q62</f>
        <v>0</v>
      </c>
      <c r="BC67" s="115">
        <f>'[2]План 2022'!$R62+'[2]План 2022'!$V62</f>
        <v>0</v>
      </c>
      <c r="BD67" s="6">
        <f t="shared" si="34"/>
        <v>0</v>
      </c>
      <c r="BE67" s="109">
        <f t="shared" si="35"/>
        <v>0</v>
      </c>
      <c r="BF67" s="201"/>
      <c r="BG67" s="203"/>
      <c r="BH67" s="203"/>
      <c r="BI67" s="203"/>
      <c r="BJ67" s="201"/>
      <c r="BK67" s="203"/>
      <c r="BL67" s="201"/>
      <c r="BM67" s="271"/>
      <c r="BN67" s="98">
        <f>'[1]План 2022'!$U62</f>
        <v>0</v>
      </c>
      <c r="BO67" s="115">
        <f>'[1]План 2022'!$V62</f>
        <v>0</v>
      </c>
      <c r="BP67" s="98">
        <f>'[2]План 2022'!$U62</f>
        <v>0</v>
      </c>
      <c r="BQ67" s="115">
        <f>'[2]План 2022'!$V62</f>
        <v>0</v>
      </c>
      <c r="BR67" s="199"/>
      <c r="BS67" s="200"/>
      <c r="BT67" s="201"/>
      <c r="BU67" s="272"/>
      <c r="BV67" s="201"/>
      <c r="BW67" s="272"/>
      <c r="BX67" s="201"/>
      <c r="BY67" s="273"/>
    </row>
    <row r="68" spans="1:77" x14ac:dyDescent="0.25">
      <c r="A68" s="25">
        <v>53</v>
      </c>
      <c r="B68" s="26" t="str">
        <f>'[1]План 2022'!$B63</f>
        <v>ООО "НПФ "ХЕЛИКС"</v>
      </c>
      <c r="C68" s="98">
        <f>'[1]План 2022'!$E63</f>
        <v>0</v>
      </c>
      <c r="D68" s="115">
        <f>'[1]План 2022'!$F63</f>
        <v>0</v>
      </c>
      <c r="E68" s="98">
        <f>'[2]План 2022'!$E63</f>
        <v>0</v>
      </c>
      <c r="F68" s="115">
        <f>'[2]План 2022'!$F63</f>
        <v>0</v>
      </c>
      <c r="G68" s="115">
        <f>'[2]План 2022'!$G63</f>
        <v>0</v>
      </c>
      <c r="H68" s="199"/>
      <c r="I68" s="200"/>
      <c r="J68" s="201"/>
      <c r="K68" s="203"/>
      <c r="L68" s="201"/>
      <c r="M68" s="203"/>
      <c r="N68" s="201"/>
      <c r="O68" s="268"/>
      <c r="P68" s="233">
        <f>'[1]План 2022'!$J63</f>
        <v>0</v>
      </c>
      <c r="Q68" s="115">
        <f>'[1]План 2022'!$K63</f>
        <v>0</v>
      </c>
      <c r="R68" s="115">
        <f>'[1]План 2022'!$M63</f>
        <v>0</v>
      </c>
      <c r="S68" s="235"/>
      <c r="T68" s="233">
        <f>'[2]План 2022'!$J63</f>
        <v>0</v>
      </c>
      <c r="U68" s="115">
        <f>'[2]План 2022'!$K63</f>
        <v>0</v>
      </c>
      <c r="V68" s="115">
        <f>'[2]План 2022'!$M63</f>
        <v>0</v>
      </c>
      <c r="W68" s="235"/>
      <c r="X68" s="243">
        <f t="shared" si="36"/>
        <v>0</v>
      </c>
      <c r="Y68" s="242">
        <f t="shared" si="37"/>
        <v>0</v>
      </c>
      <c r="Z68" s="243">
        <f t="shared" si="38"/>
        <v>0</v>
      </c>
      <c r="AA68" s="242">
        <f t="shared" si="39"/>
        <v>0</v>
      </c>
      <c r="AB68" s="269"/>
      <c r="AC68" s="268"/>
      <c r="AD68" s="270"/>
      <c r="AE68" s="203"/>
      <c r="AF68" s="201"/>
      <c r="AG68" s="271"/>
      <c r="AH68" s="270"/>
      <c r="AI68" s="203"/>
      <c r="AJ68" s="203"/>
      <c r="AK68" s="271"/>
      <c r="AL68" s="270"/>
      <c r="AM68" s="271"/>
      <c r="AN68" s="231">
        <f>'[1]План 2022'!$O63</f>
        <v>0</v>
      </c>
      <c r="AO68" s="115">
        <f>'[1]План 2022'!$P63</f>
        <v>0</v>
      </c>
      <c r="AP68" s="98">
        <f>'[2]План 2022'!$O63</f>
        <v>0</v>
      </c>
      <c r="AQ68" s="115">
        <f>'[2]План 2022'!$P63</f>
        <v>0</v>
      </c>
      <c r="AR68" s="6">
        <f t="shared" si="32"/>
        <v>0</v>
      </c>
      <c r="AS68" s="109">
        <f t="shared" si="33"/>
        <v>0</v>
      </c>
      <c r="AT68" s="201"/>
      <c r="AU68" s="203"/>
      <c r="AV68" s="201"/>
      <c r="AW68" s="203"/>
      <c r="AX68" s="201"/>
      <c r="AY68" s="271"/>
      <c r="AZ68" s="98">
        <f>'[1]План 2022'!$Q63</f>
        <v>0</v>
      </c>
      <c r="BA68" s="115">
        <f>'[4]План 2022'!$R63+'[4]План 2022'!$V63</f>
        <v>0</v>
      </c>
      <c r="BB68" s="98">
        <f>'[2]План 2022'!$Q63</f>
        <v>0</v>
      </c>
      <c r="BC68" s="115">
        <f>'[2]План 2022'!$R63+'[2]План 2022'!$V63</f>
        <v>0</v>
      </c>
      <c r="BD68" s="6">
        <f t="shared" si="34"/>
        <v>0</v>
      </c>
      <c r="BE68" s="109">
        <f t="shared" si="35"/>
        <v>0</v>
      </c>
      <c r="BF68" s="201"/>
      <c r="BG68" s="203"/>
      <c r="BH68" s="203"/>
      <c r="BI68" s="203"/>
      <c r="BJ68" s="201"/>
      <c r="BK68" s="203"/>
      <c r="BL68" s="201"/>
      <c r="BM68" s="271"/>
      <c r="BN68" s="98">
        <f>'[1]План 2022'!$U63</f>
        <v>0</v>
      </c>
      <c r="BO68" s="115">
        <f>'[1]План 2022'!$V63</f>
        <v>0</v>
      </c>
      <c r="BP68" s="98">
        <f>'[2]План 2022'!$U63</f>
        <v>0</v>
      </c>
      <c r="BQ68" s="115">
        <f>'[2]План 2022'!$V63</f>
        <v>0</v>
      </c>
      <c r="BR68" s="199"/>
      <c r="BS68" s="200"/>
      <c r="BT68" s="201"/>
      <c r="BU68" s="272"/>
      <c r="BV68" s="201"/>
      <c r="BW68" s="272"/>
      <c r="BX68" s="201"/>
      <c r="BY68" s="273"/>
    </row>
    <row r="69" spans="1:77" x14ac:dyDescent="0.25">
      <c r="A69" s="27">
        <v>54</v>
      </c>
      <c r="B69" s="26" t="str">
        <f>'[1]План 2022'!$B64</f>
        <v>ФГБОУ ВО АМУРСКАЯ ГМА МИНЗДРАВА РОССИИ</v>
      </c>
      <c r="C69" s="98">
        <f>'[1]План 2022'!$E64</f>
        <v>0</v>
      </c>
      <c r="D69" s="115">
        <f>'[1]План 2022'!$F64</f>
        <v>0</v>
      </c>
      <c r="E69" s="98">
        <f>'[2]План 2022'!$E64</f>
        <v>0</v>
      </c>
      <c r="F69" s="115">
        <f>'[2]План 2022'!$F64</f>
        <v>0</v>
      </c>
      <c r="G69" s="115">
        <f>'[2]План 2022'!$G64</f>
        <v>0</v>
      </c>
      <c r="H69" s="199"/>
      <c r="I69" s="200"/>
      <c r="J69" s="201"/>
      <c r="K69" s="203"/>
      <c r="L69" s="201"/>
      <c r="M69" s="203"/>
      <c r="N69" s="201"/>
      <c r="O69" s="268"/>
      <c r="P69" s="233">
        <f>'[1]План 2022'!$J64</f>
        <v>0</v>
      </c>
      <c r="Q69" s="115">
        <f>'[1]План 2022'!$K64</f>
        <v>0</v>
      </c>
      <c r="R69" s="115">
        <f>'[1]План 2022'!$M64</f>
        <v>0</v>
      </c>
      <c r="S69" s="235"/>
      <c r="T69" s="233">
        <f>'[2]План 2022'!$J64</f>
        <v>0</v>
      </c>
      <c r="U69" s="115">
        <f>'[2]План 2022'!$K64</f>
        <v>0</v>
      </c>
      <c r="V69" s="115">
        <f>'[2]План 2022'!$M64</f>
        <v>0</v>
      </c>
      <c r="W69" s="235"/>
      <c r="X69" s="243">
        <f t="shared" si="36"/>
        <v>0</v>
      </c>
      <c r="Y69" s="242">
        <f t="shared" si="37"/>
        <v>0</v>
      </c>
      <c r="Z69" s="243">
        <f t="shared" si="38"/>
        <v>0</v>
      </c>
      <c r="AA69" s="242">
        <f t="shared" si="39"/>
        <v>0</v>
      </c>
      <c r="AB69" s="269"/>
      <c r="AC69" s="268"/>
      <c r="AD69" s="270"/>
      <c r="AE69" s="203"/>
      <c r="AF69" s="201"/>
      <c r="AG69" s="271"/>
      <c r="AH69" s="270"/>
      <c r="AI69" s="203"/>
      <c r="AJ69" s="203"/>
      <c r="AK69" s="271"/>
      <c r="AL69" s="270"/>
      <c r="AM69" s="271"/>
      <c r="AN69" s="231">
        <f>'[1]План 2022'!$O64</f>
        <v>0</v>
      </c>
      <c r="AO69" s="115">
        <f>'[1]План 2022'!$P64</f>
        <v>0</v>
      </c>
      <c r="AP69" s="98">
        <f>'[2]План 2022'!$O64</f>
        <v>0</v>
      </c>
      <c r="AQ69" s="115">
        <f>'[2]План 2022'!$P64</f>
        <v>0</v>
      </c>
      <c r="AR69" s="6">
        <f t="shared" si="32"/>
        <v>0</v>
      </c>
      <c r="AS69" s="109">
        <f t="shared" si="33"/>
        <v>0</v>
      </c>
      <c r="AT69" s="201"/>
      <c r="AU69" s="203"/>
      <c r="AV69" s="201"/>
      <c r="AW69" s="203"/>
      <c r="AX69" s="201"/>
      <c r="AY69" s="271"/>
      <c r="AZ69" s="98">
        <f>'[1]План 2022'!$Q64</f>
        <v>0</v>
      </c>
      <c r="BA69" s="115">
        <f>'[4]План 2022'!$R64+'[4]План 2022'!$V64</f>
        <v>0</v>
      </c>
      <c r="BB69" s="98">
        <f>'[2]План 2022'!$Q64</f>
        <v>0</v>
      </c>
      <c r="BC69" s="115">
        <f>'[2]План 2022'!$R64+'[2]План 2022'!$V64</f>
        <v>0</v>
      </c>
      <c r="BD69" s="6">
        <f t="shared" si="34"/>
        <v>0</v>
      </c>
      <c r="BE69" s="109">
        <f t="shared" si="35"/>
        <v>0</v>
      </c>
      <c r="BF69" s="201"/>
      <c r="BG69" s="203"/>
      <c r="BH69" s="203"/>
      <c r="BI69" s="203"/>
      <c r="BJ69" s="201"/>
      <c r="BK69" s="203"/>
      <c r="BL69" s="201"/>
      <c r="BM69" s="271"/>
      <c r="BN69" s="98">
        <f>'[1]План 2022'!$U64</f>
        <v>0</v>
      </c>
      <c r="BO69" s="115">
        <f>'[1]План 2022'!$V64</f>
        <v>0</v>
      </c>
      <c r="BP69" s="98">
        <f>'[2]План 2022'!$U64</f>
        <v>0</v>
      </c>
      <c r="BQ69" s="115">
        <f>'[2]План 2022'!$V64</f>
        <v>0</v>
      </c>
      <c r="BR69" s="199"/>
      <c r="BS69" s="200"/>
      <c r="BT69" s="201"/>
      <c r="BU69" s="272"/>
      <c r="BV69" s="201"/>
      <c r="BW69" s="272"/>
      <c r="BX69" s="201"/>
      <c r="BY69" s="273"/>
    </row>
    <row r="70" spans="1:77" x14ac:dyDescent="0.25">
      <c r="A70" s="25">
        <v>55</v>
      </c>
      <c r="B70" s="26" t="str">
        <f>'[1]План 2022'!$B65</f>
        <v>ООО "ВИТАЛАБ"</v>
      </c>
      <c r="C70" s="98">
        <f>'[1]План 2022'!$E65</f>
        <v>0</v>
      </c>
      <c r="D70" s="115">
        <f>'[1]План 2022'!$F65</f>
        <v>0</v>
      </c>
      <c r="E70" s="98">
        <f>'[2]План 2022'!$E65</f>
        <v>0</v>
      </c>
      <c r="F70" s="115">
        <f>'[2]План 2022'!$F65</f>
        <v>0</v>
      </c>
      <c r="G70" s="115">
        <f>'[2]План 2022'!$G65</f>
        <v>0</v>
      </c>
      <c r="H70" s="199"/>
      <c r="I70" s="200"/>
      <c r="J70" s="201"/>
      <c r="K70" s="203"/>
      <c r="L70" s="201"/>
      <c r="M70" s="203"/>
      <c r="N70" s="201"/>
      <c r="O70" s="268"/>
      <c r="P70" s="233">
        <f>'[1]План 2022'!$J65</f>
        <v>0</v>
      </c>
      <c r="Q70" s="115">
        <f>'[1]План 2022'!$K65</f>
        <v>0</v>
      </c>
      <c r="R70" s="115">
        <f>'[1]План 2022'!$M65</f>
        <v>0</v>
      </c>
      <c r="S70" s="235"/>
      <c r="T70" s="233">
        <f>'[2]План 2022'!$J65</f>
        <v>0</v>
      </c>
      <c r="U70" s="115">
        <f>'[2]План 2022'!$K65</f>
        <v>0</v>
      </c>
      <c r="V70" s="115">
        <f>'[2]План 2022'!$M65</f>
        <v>0</v>
      </c>
      <c r="W70" s="235"/>
      <c r="X70" s="243">
        <f t="shared" si="36"/>
        <v>0</v>
      </c>
      <c r="Y70" s="242">
        <f t="shared" si="37"/>
        <v>0</v>
      </c>
      <c r="Z70" s="243">
        <f t="shared" si="38"/>
        <v>0</v>
      </c>
      <c r="AA70" s="242">
        <f t="shared" si="39"/>
        <v>0</v>
      </c>
      <c r="AB70" s="269"/>
      <c r="AC70" s="268"/>
      <c r="AD70" s="270"/>
      <c r="AE70" s="203"/>
      <c r="AF70" s="201"/>
      <c r="AG70" s="271"/>
      <c r="AH70" s="270"/>
      <c r="AI70" s="203"/>
      <c r="AJ70" s="203"/>
      <c r="AK70" s="271"/>
      <c r="AL70" s="270"/>
      <c r="AM70" s="271"/>
      <c r="AN70" s="231">
        <f>'[1]План 2022'!$O65</f>
        <v>0</v>
      </c>
      <c r="AO70" s="115">
        <f>'[1]План 2022'!$P65</f>
        <v>0</v>
      </c>
      <c r="AP70" s="98">
        <f>'[2]План 2022'!$O65</f>
        <v>0</v>
      </c>
      <c r="AQ70" s="115">
        <f>'[2]План 2022'!$P65</f>
        <v>0</v>
      </c>
      <c r="AR70" s="6">
        <f t="shared" si="32"/>
        <v>0</v>
      </c>
      <c r="AS70" s="109">
        <f t="shared" si="33"/>
        <v>0</v>
      </c>
      <c r="AT70" s="201"/>
      <c r="AU70" s="203"/>
      <c r="AV70" s="201"/>
      <c r="AW70" s="203"/>
      <c r="AX70" s="201"/>
      <c r="AY70" s="271"/>
      <c r="AZ70" s="98">
        <f>'[1]План 2022'!$Q65</f>
        <v>0</v>
      </c>
      <c r="BA70" s="115">
        <f>'[4]План 2022'!$R65+'[4]План 2022'!$V65</f>
        <v>0</v>
      </c>
      <c r="BB70" s="98">
        <f>'[2]План 2022'!$Q65</f>
        <v>0</v>
      </c>
      <c r="BC70" s="115">
        <f>'[2]План 2022'!$R65+'[2]План 2022'!$V65</f>
        <v>0</v>
      </c>
      <c r="BD70" s="6">
        <f t="shared" si="34"/>
        <v>0</v>
      </c>
      <c r="BE70" s="109">
        <f t="shared" si="35"/>
        <v>0</v>
      </c>
      <c r="BF70" s="201"/>
      <c r="BG70" s="203"/>
      <c r="BH70" s="203"/>
      <c r="BI70" s="203"/>
      <c r="BJ70" s="201"/>
      <c r="BK70" s="203"/>
      <c r="BL70" s="201"/>
      <c r="BM70" s="271"/>
      <c r="BN70" s="98">
        <f>'[1]План 2022'!$U65</f>
        <v>0</v>
      </c>
      <c r="BO70" s="115">
        <f>'[1]План 2022'!$V65</f>
        <v>0</v>
      </c>
      <c r="BP70" s="98">
        <f>'[2]План 2022'!$U65</f>
        <v>0</v>
      </c>
      <c r="BQ70" s="115">
        <f>'[2]План 2022'!$V65</f>
        <v>0</v>
      </c>
      <c r="BR70" s="199"/>
      <c r="BS70" s="200"/>
      <c r="BT70" s="201"/>
      <c r="BU70" s="272"/>
      <c r="BV70" s="201"/>
      <c r="BW70" s="272"/>
      <c r="BX70" s="201"/>
      <c r="BY70" s="273"/>
    </row>
    <row r="71" spans="1:77" x14ac:dyDescent="0.25">
      <c r="A71" s="27">
        <v>56</v>
      </c>
      <c r="B71" s="26" t="str">
        <f>'[1]План 2022'!$B66</f>
        <v>ООО "ЭН ДЖИ СИ ВЛАДИВОСТОК"</v>
      </c>
      <c r="C71" s="98">
        <f>'[1]План 2022'!$E66</f>
        <v>0</v>
      </c>
      <c r="D71" s="115">
        <f>'[1]План 2022'!$F66</f>
        <v>0</v>
      </c>
      <c r="E71" s="98">
        <f>'[2]План 2022'!$E66</f>
        <v>0</v>
      </c>
      <c r="F71" s="115">
        <f>'[2]План 2022'!$F66</f>
        <v>0</v>
      </c>
      <c r="G71" s="115">
        <f>'[2]План 2022'!$G66</f>
        <v>0</v>
      </c>
      <c r="H71" s="199"/>
      <c r="I71" s="200"/>
      <c r="J71" s="201"/>
      <c r="K71" s="203"/>
      <c r="L71" s="201"/>
      <c r="M71" s="203"/>
      <c r="N71" s="201"/>
      <c r="O71" s="268"/>
      <c r="P71" s="233">
        <f>'[1]План 2022'!$J66</f>
        <v>0</v>
      </c>
      <c r="Q71" s="115">
        <f>'[1]План 2022'!$K66</f>
        <v>0</v>
      </c>
      <c r="R71" s="115">
        <f>'[1]План 2022'!$M66</f>
        <v>0</v>
      </c>
      <c r="S71" s="235"/>
      <c r="T71" s="233">
        <f>'[2]План 2022'!$J66</f>
        <v>0</v>
      </c>
      <c r="U71" s="115">
        <f>'[2]План 2022'!$K66</f>
        <v>0</v>
      </c>
      <c r="V71" s="115">
        <f>'[2]План 2022'!$M66</f>
        <v>0</v>
      </c>
      <c r="W71" s="235"/>
      <c r="X71" s="243">
        <f t="shared" si="36"/>
        <v>0</v>
      </c>
      <c r="Y71" s="242">
        <f t="shared" si="37"/>
        <v>0</v>
      </c>
      <c r="Z71" s="243">
        <f t="shared" si="38"/>
        <v>0</v>
      </c>
      <c r="AA71" s="242">
        <f t="shared" si="39"/>
        <v>0</v>
      </c>
      <c r="AB71" s="269"/>
      <c r="AC71" s="268"/>
      <c r="AD71" s="270"/>
      <c r="AE71" s="203"/>
      <c r="AF71" s="201"/>
      <c r="AG71" s="271"/>
      <c r="AH71" s="270"/>
      <c r="AI71" s="203"/>
      <c r="AJ71" s="203"/>
      <c r="AK71" s="271"/>
      <c r="AL71" s="270"/>
      <c r="AM71" s="271"/>
      <c r="AN71" s="231">
        <f>'[1]План 2022'!$O66</f>
        <v>0</v>
      </c>
      <c r="AO71" s="115">
        <f>'[1]План 2022'!$P66</f>
        <v>0</v>
      </c>
      <c r="AP71" s="98">
        <f>'[2]План 2022'!$O66</f>
        <v>0</v>
      </c>
      <c r="AQ71" s="115">
        <f>'[2]План 2022'!$P66</f>
        <v>0</v>
      </c>
      <c r="AR71" s="6">
        <f t="shared" si="32"/>
        <v>0</v>
      </c>
      <c r="AS71" s="109">
        <f t="shared" si="33"/>
        <v>0</v>
      </c>
      <c r="AT71" s="201"/>
      <c r="AU71" s="203"/>
      <c r="AV71" s="201"/>
      <c r="AW71" s="203"/>
      <c r="AX71" s="201"/>
      <c r="AY71" s="271"/>
      <c r="AZ71" s="98">
        <f>'[1]План 2022'!$Q66</f>
        <v>0</v>
      </c>
      <c r="BA71" s="115">
        <f>'[4]План 2022'!$R66+'[4]План 2022'!$V66</f>
        <v>0</v>
      </c>
      <c r="BB71" s="98">
        <f>'[2]План 2022'!$Q66</f>
        <v>0</v>
      </c>
      <c r="BC71" s="115">
        <f>'[2]План 2022'!$R66+'[2]План 2022'!$V66</f>
        <v>0</v>
      </c>
      <c r="BD71" s="6">
        <f t="shared" si="34"/>
        <v>0</v>
      </c>
      <c r="BE71" s="109">
        <f t="shared" si="35"/>
        <v>0</v>
      </c>
      <c r="BF71" s="201"/>
      <c r="BG71" s="203"/>
      <c r="BH71" s="203"/>
      <c r="BI71" s="203"/>
      <c r="BJ71" s="201"/>
      <c r="BK71" s="203"/>
      <c r="BL71" s="201"/>
      <c r="BM71" s="271"/>
      <c r="BN71" s="98">
        <f>'[1]План 2022'!$U66</f>
        <v>0</v>
      </c>
      <c r="BO71" s="115">
        <f>'[1]План 2022'!$V66</f>
        <v>0</v>
      </c>
      <c r="BP71" s="98">
        <f>'[2]План 2022'!$U66</f>
        <v>0</v>
      </c>
      <c r="BQ71" s="115">
        <f>'[2]План 2022'!$V66</f>
        <v>0</v>
      </c>
      <c r="BR71" s="199"/>
      <c r="BS71" s="200"/>
      <c r="BT71" s="201"/>
      <c r="BU71" s="272"/>
      <c r="BV71" s="201"/>
      <c r="BW71" s="272"/>
      <c r="BX71" s="201"/>
      <c r="BY71" s="273"/>
    </row>
    <row r="72" spans="1:77" x14ac:dyDescent="0.25">
      <c r="A72" s="25">
        <v>57</v>
      </c>
      <c r="B72" s="26" t="str">
        <f>'[1]План 2022'!$B67</f>
        <v>ООО "ХАБАРОВСКИЙ ЦЕНТР ХИРУРГИИ ГЛАЗА"</v>
      </c>
      <c r="C72" s="98">
        <f>'[1]План 2022'!$E67</f>
        <v>0</v>
      </c>
      <c r="D72" s="115">
        <f>'[1]План 2022'!$F67</f>
        <v>0</v>
      </c>
      <c r="E72" s="98">
        <f>'[2]План 2022'!$E67</f>
        <v>0</v>
      </c>
      <c r="F72" s="115">
        <f>'[2]План 2022'!$F67</f>
        <v>0</v>
      </c>
      <c r="G72" s="115">
        <f>'[2]План 2022'!$G67</f>
        <v>0</v>
      </c>
      <c r="H72" s="199"/>
      <c r="I72" s="200"/>
      <c r="J72" s="201"/>
      <c r="K72" s="203"/>
      <c r="L72" s="201"/>
      <c r="M72" s="203"/>
      <c r="N72" s="201"/>
      <c r="O72" s="268"/>
      <c r="P72" s="233">
        <f>'[1]План 2022'!$J67</f>
        <v>0</v>
      </c>
      <c r="Q72" s="115">
        <f>'[1]План 2022'!$K67</f>
        <v>0</v>
      </c>
      <c r="R72" s="115">
        <f>'[1]План 2022'!$M67</f>
        <v>0</v>
      </c>
      <c r="S72" s="235"/>
      <c r="T72" s="233">
        <f>'[2]План 2022'!$J67</f>
        <v>0</v>
      </c>
      <c r="U72" s="115">
        <f>'[2]План 2022'!$K67</f>
        <v>0</v>
      </c>
      <c r="V72" s="115">
        <f>'[2]План 2022'!$M67</f>
        <v>0</v>
      </c>
      <c r="W72" s="235"/>
      <c r="X72" s="243">
        <f t="shared" si="36"/>
        <v>0</v>
      </c>
      <c r="Y72" s="242">
        <f t="shared" si="37"/>
        <v>0</v>
      </c>
      <c r="Z72" s="243">
        <f t="shared" si="38"/>
        <v>0</v>
      </c>
      <c r="AA72" s="242">
        <f t="shared" si="39"/>
        <v>0</v>
      </c>
      <c r="AB72" s="269"/>
      <c r="AC72" s="268"/>
      <c r="AD72" s="270"/>
      <c r="AE72" s="203"/>
      <c r="AF72" s="201"/>
      <c r="AG72" s="271"/>
      <c r="AH72" s="270"/>
      <c r="AI72" s="203"/>
      <c r="AJ72" s="203"/>
      <c r="AK72" s="271"/>
      <c r="AL72" s="270"/>
      <c r="AM72" s="271"/>
      <c r="AN72" s="231">
        <f>'[1]План 2022'!$O67</f>
        <v>0</v>
      </c>
      <c r="AO72" s="115">
        <f>'[1]План 2022'!$P67</f>
        <v>0</v>
      </c>
      <c r="AP72" s="98">
        <f>'[2]План 2022'!$O67</f>
        <v>0</v>
      </c>
      <c r="AQ72" s="115">
        <f>'[2]План 2022'!$P67</f>
        <v>0</v>
      </c>
      <c r="AR72" s="6">
        <f t="shared" si="32"/>
        <v>0</v>
      </c>
      <c r="AS72" s="109">
        <f t="shared" si="33"/>
        <v>0</v>
      </c>
      <c r="AT72" s="201"/>
      <c r="AU72" s="203"/>
      <c r="AV72" s="201"/>
      <c r="AW72" s="203"/>
      <c r="AX72" s="201"/>
      <c r="AY72" s="271"/>
      <c r="AZ72" s="98">
        <f>'[1]План 2022'!$Q67</f>
        <v>0</v>
      </c>
      <c r="BA72" s="115">
        <f>'[4]План 2022'!$R67+'[4]План 2022'!$V67</f>
        <v>0</v>
      </c>
      <c r="BB72" s="98">
        <f>'[2]План 2022'!$Q67</f>
        <v>0</v>
      </c>
      <c r="BC72" s="115">
        <f>'[2]План 2022'!$R67+'[2]План 2022'!$V67</f>
        <v>0</v>
      </c>
      <c r="BD72" s="6">
        <f t="shared" si="34"/>
        <v>0</v>
      </c>
      <c r="BE72" s="109">
        <f t="shared" si="35"/>
        <v>0</v>
      </c>
      <c r="BF72" s="201"/>
      <c r="BG72" s="203"/>
      <c r="BH72" s="203"/>
      <c r="BI72" s="203"/>
      <c r="BJ72" s="201"/>
      <c r="BK72" s="203"/>
      <c r="BL72" s="201"/>
      <c r="BM72" s="271"/>
      <c r="BN72" s="98">
        <f>'[1]План 2022'!$U67</f>
        <v>0</v>
      </c>
      <c r="BO72" s="115">
        <f>'[1]План 2022'!$V67</f>
        <v>0</v>
      </c>
      <c r="BP72" s="98">
        <f>'[2]План 2022'!$U67</f>
        <v>0</v>
      </c>
      <c r="BQ72" s="115">
        <f>'[2]План 2022'!$V67</f>
        <v>0</v>
      </c>
      <c r="BR72" s="199"/>
      <c r="BS72" s="200"/>
      <c r="BT72" s="201"/>
      <c r="BU72" s="272"/>
      <c r="BV72" s="201"/>
      <c r="BW72" s="272"/>
      <c r="BX72" s="201"/>
      <c r="BY72" s="273"/>
    </row>
    <row r="73" spans="1:77" x14ac:dyDescent="0.25">
      <c r="A73" s="27">
        <v>58</v>
      </c>
      <c r="B73" s="26" t="str">
        <f>'[1]План 2022'!$B68</f>
        <v>ОБУЗ "КО НКЦ ИМЕНИ Г.Е. ОСТРОВЕРХОВА"</v>
      </c>
      <c r="C73" s="98">
        <f>'[1]План 2022'!$E68</f>
        <v>0</v>
      </c>
      <c r="D73" s="115">
        <f>'[1]План 2022'!$F68</f>
        <v>0</v>
      </c>
      <c r="E73" s="98">
        <f>'[2]План 2022'!$E68</f>
        <v>0</v>
      </c>
      <c r="F73" s="115">
        <f>'[2]План 2022'!$F68</f>
        <v>0</v>
      </c>
      <c r="G73" s="115">
        <f>'[2]План 2022'!$G68</f>
        <v>0</v>
      </c>
      <c r="H73" s="199"/>
      <c r="I73" s="200"/>
      <c r="J73" s="201"/>
      <c r="K73" s="203"/>
      <c r="L73" s="201"/>
      <c r="M73" s="203"/>
      <c r="N73" s="201"/>
      <c r="O73" s="268"/>
      <c r="P73" s="233">
        <f>'[1]План 2022'!$J68</f>
        <v>0</v>
      </c>
      <c r="Q73" s="115">
        <f>'[1]План 2022'!$K68</f>
        <v>0</v>
      </c>
      <c r="R73" s="115">
        <f>'[1]План 2022'!$M68</f>
        <v>0</v>
      </c>
      <c r="S73" s="235"/>
      <c r="T73" s="233">
        <f>'[2]План 2022'!$J68</f>
        <v>0</v>
      </c>
      <c r="U73" s="115">
        <f>'[2]План 2022'!$K68</f>
        <v>0</v>
      </c>
      <c r="V73" s="115">
        <f>'[2]План 2022'!$M68</f>
        <v>0</v>
      </c>
      <c r="W73" s="235"/>
      <c r="X73" s="243">
        <f t="shared" si="36"/>
        <v>0</v>
      </c>
      <c r="Y73" s="242">
        <f t="shared" si="37"/>
        <v>0</v>
      </c>
      <c r="Z73" s="243">
        <f t="shared" si="38"/>
        <v>0</v>
      </c>
      <c r="AA73" s="242">
        <f t="shared" si="39"/>
        <v>0</v>
      </c>
      <c r="AB73" s="269"/>
      <c r="AC73" s="268"/>
      <c r="AD73" s="270"/>
      <c r="AE73" s="203"/>
      <c r="AF73" s="201"/>
      <c r="AG73" s="271"/>
      <c r="AH73" s="270"/>
      <c r="AI73" s="203"/>
      <c r="AJ73" s="203"/>
      <c r="AK73" s="271"/>
      <c r="AL73" s="270"/>
      <c r="AM73" s="271"/>
      <c r="AN73" s="231">
        <f>'[1]План 2022'!$O68</f>
        <v>0</v>
      </c>
      <c r="AO73" s="115">
        <f>'[1]План 2022'!$P68</f>
        <v>0</v>
      </c>
      <c r="AP73" s="98">
        <f>'[2]План 2022'!$O68</f>
        <v>0</v>
      </c>
      <c r="AQ73" s="115">
        <f>'[2]План 2022'!$P68</f>
        <v>0</v>
      </c>
      <c r="AR73" s="6">
        <f t="shared" si="32"/>
        <v>0</v>
      </c>
      <c r="AS73" s="109">
        <f t="shared" si="33"/>
        <v>0</v>
      </c>
      <c r="AT73" s="201"/>
      <c r="AU73" s="203"/>
      <c r="AV73" s="201"/>
      <c r="AW73" s="203"/>
      <c r="AX73" s="201"/>
      <c r="AY73" s="271"/>
      <c r="AZ73" s="98">
        <f>'[1]План 2022'!$Q68</f>
        <v>3</v>
      </c>
      <c r="BA73" s="115">
        <f>'[4]План 2022'!$R68+'[4]План 2022'!$V68</f>
        <v>0</v>
      </c>
      <c r="BB73" s="98">
        <f>'[2]План 2022'!$Q68</f>
        <v>0</v>
      </c>
      <c r="BC73" s="115">
        <f>'[2]План 2022'!$R68+'[2]План 2022'!$V68</f>
        <v>0</v>
      </c>
      <c r="BD73" s="6">
        <f t="shared" si="34"/>
        <v>-3</v>
      </c>
      <c r="BE73" s="109">
        <f t="shared" si="35"/>
        <v>0</v>
      </c>
      <c r="BF73" s="201"/>
      <c r="BG73" s="203"/>
      <c r="BH73" s="203"/>
      <c r="BI73" s="203"/>
      <c r="BJ73" s="201"/>
      <c r="BK73" s="203"/>
      <c r="BL73" s="201"/>
      <c r="BM73" s="271"/>
      <c r="BN73" s="98">
        <f>'[1]План 2022'!$U68</f>
        <v>0</v>
      </c>
      <c r="BO73" s="115">
        <f>'[1]План 2022'!$V68</f>
        <v>0</v>
      </c>
      <c r="BP73" s="98">
        <f>'[2]План 2022'!$U68</f>
        <v>0</v>
      </c>
      <c r="BQ73" s="115">
        <f>'[2]План 2022'!$V68</f>
        <v>0</v>
      </c>
      <c r="BR73" s="199"/>
      <c r="BS73" s="200"/>
      <c r="BT73" s="201"/>
      <c r="BU73" s="272"/>
      <c r="BV73" s="201"/>
      <c r="BW73" s="272"/>
      <c r="BX73" s="201"/>
      <c r="BY73" s="273"/>
    </row>
    <row r="74" spans="1:77" x14ac:dyDescent="0.25">
      <c r="A74" s="83"/>
      <c r="B74" s="84" t="s">
        <v>5</v>
      </c>
      <c r="C74" s="96">
        <f t="shared" ref="C74:AH74" si="40">SUM(C14:C73)</f>
        <v>160232</v>
      </c>
      <c r="D74" s="116">
        <f t="shared" si="40"/>
        <v>1013810.1499999999</v>
      </c>
      <c r="E74" s="96">
        <f t="shared" si="40"/>
        <v>160232</v>
      </c>
      <c r="F74" s="116">
        <f t="shared" si="40"/>
        <v>1013810.1499999999</v>
      </c>
      <c r="G74" s="116">
        <f t="shared" si="40"/>
        <v>77815</v>
      </c>
      <c r="H74" s="89">
        <f t="shared" si="40"/>
        <v>0</v>
      </c>
      <c r="I74" s="110">
        <f t="shared" si="40"/>
        <v>0</v>
      </c>
      <c r="J74" s="90">
        <f t="shared" si="40"/>
        <v>0</v>
      </c>
      <c r="K74" s="114">
        <f t="shared" si="40"/>
        <v>0</v>
      </c>
      <c r="L74" s="90">
        <f t="shared" si="40"/>
        <v>0</v>
      </c>
      <c r="M74" s="114">
        <f t="shared" si="40"/>
        <v>0</v>
      </c>
      <c r="N74" s="90">
        <f t="shared" si="40"/>
        <v>0</v>
      </c>
      <c r="O74" s="222">
        <f t="shared" si="40"/>
        <v>0</v>
      </c>
      <c r="P74" s="236">
        <f t="shared" si="40"/>
        <v>714567</v>
      </c>
      <c r="Q74" s="116">
        <f t="shared" si="40"/>
        <v>852452.63</v>
      </c>
      <c r="R74" s="116">
        <f t="shared" si="40"/>
        <v>167994</v>
      </c>
      <c r="S74" s="237">
        <f t="shared" si="40"/>
        <v>180531.39000000004</v>
      </c>
      <c r="T74" s="236">
        <f t="shared" si="40"/>
        <v>714567</v>
      </c>
      <c r="U74" s="116">
        <f t="shared" si="40"/>
        <v>852452.63</v>
      </c>
      <c r="V74" s="116">
        <f t="shared" si="40"/>
        <v>167994</v>
      </c>
      <c r="W74" s="237">
        <f t="shared" si="40"/>
        <v>180531.39000000004</v>
      </c>
      <c r="X74" s="244">
        <f t="shared" si="40"/>
        <v>0</v>
      </c>
      <c r="Y74" s="245">
        <f t="shared" si="40"/>
        <v>0</v>
      </c>
      <c r="Z74" s="244">
        <f t="shared" si="40"/>
        <v>0</v>
      </c>
      <c r="AA74" s="245">
        <f t="shared" si="40"/>
        <v>0</v>
      </c>
      <c r="AB74" s="226">
        <f t="shared" si="40"/>
        <v>0</v>
      </c>
      <c r="AC74" s="222">
        <f t="shared" si="40"/>
        <v>0</v>
      </c>
      <c r="AD74" s="230">
        <f t="shared" si="40"/>
        <v>0</v>
      </c>
      <c r="AE74" s="114">
        <f t="shared" si="40"/>
        <v>0</v>
      </c>
      <c r="AF74" s="90">
        <f t="shared" si="40"/>
        <v>0</v>
      </c>
      <c r="AG74" s="120">
        <f t="shared" si="40"/>
        <v>0</v>
      </c>
      <c r="AH74" s="230">
        <f t="shared" si="40"/>
        <v>0</v>
      </c>
      <c r="AI74" s="114">
        <f t="shared" ref="AI74:BN74" si="41">SUM(AI14:AI73)</f>
        <v>0</v>
      </c>
      <c r="AJ74" s="114">
        <f t="shared" si="41"/>
        <v>0</v>
      </c>
      <c r="AK74" s="120">
        <f t="shared" si="41"/>
        <v>0</v>
      </c>
      <c r="AL74" s="230">
        <f t="shared" si="41"/>
        <v>0</v>
      </c>
      <c r="AM74" s="120">
        <f t="shared" si="41"/>
        <v>0</v>
      </c>
      <c r="AN74" s="232">
        <f t="shared" si="41"/>
        <v>135040</v>
      </c>
      <c r="AO74" s="116">
        <f t="shared" si="41"/>
        <v>377294.69999999995</v>
      </c>
      <c r="AP74" s="96">
        <f t="shared" si="41"/>
        <v>135040</v>
      </c>
      <c r="AQ74" s="116">
        <f t="shared" si="41"/>
        <v>377191.22</v>
      </c>
      <c r="AR74" s="89">
        <f t="shared" si="41"/>
        <v>0</v>
      </c>
      <c r="AS74" s="110">
        <f t="shared" si="41"/>
        <v>-103.47999999999774</v>
      </c>
      <c r="AT74" s="90">
        <f t="shared" si="41"/>
        <v>0</v>
      </c>
      <c r="AU74" s="114">
        <f t="shared" si="41"/>
        <v>0</v>
      </c>
      <c r="AV74" s="90">
        <f t="shared" si="41"/>
        <v>0</v>
      </c>
      <c r="AW74" s="114">
        <f t="shared" si="41"/>
        <v>95.510000000002037</v>
      </c>
      <c r="AX74" s="90">
        <f t="shared" si="41"/>
        <v>0</v>
      </c>
      <c r="AY74" s="120">
        <f t="shared" si="41"/>
        <v>0</v>
      </c>
      <c r="AZ74" s="96">
        <f t="shared" si="41"/>
        <v>513489</v>
      </c>
      <c r="BA74" s="116">
        <f t="shared" si="41"/>
        <v>3141462.7099999995</v>
      </c>
      <c r="BB74" s="96">
        <f t="shared" si="41"/>
        <v>513213</v>
      </c>
      <c r="BC74" s="116">
        <f t="shared" si="41"/>
        <v>3184257.2199999997</v>
      </c>
      <c r="BD74" s="89">
        <f t="shared" si="41"/>
        <v>-276</v>
      </c>
      <c r="BE74" s="110">
        <f t="shared" si="41"/>
        <v>42794.510000000038</v>
      </c>
      <c r="BF74" s="90">
        <f t="shared" si="41"/>
        <v>-273</v>
      </c>
      <c r="BG74" s="114">
        <f t="shared" si="41"/>
        <v>0</v>
      </c>
      <c r="BH74" s="114">
        <f t="shared" si="41"/>
        <v>0</v>
      </c>
      <c r="BI74" s="114">
        <f t="shared" si="41"/>
        <v>42064.200000000004</v>
      </c>
      <c r="BJ74" s="90">
        <f t="shared" si="41"/>
        <v>-273</v>
      </c>
      <c r="BK74" s="114">
        <f t="shared" si="41"/>
        <v>42794.510000000017</v>
      </c>
      <c r="BL74" s="90">
        <f t="shared" si="41"/>
        <v>0</v>
      </c>
      <c r="BM74" s="120">
        <f t="shared" si="41"/>
        <v>42064.2</v>
      </c>
      <c r="BN74" s="96">
        <f t="shared" si="41"/>
        <v>1127082</v>
      </c>
      <c r="BO74" s="116">
        <f t="shared" ref="BO74:BQ74" si="42">SUM(BO14:BO73)</f>
        <v>577834.91379000002</v>
      </c>
      <c r="BP74" s="96">
        <f t="shared" si="42"/>
        <v>1129016</v>
      </c>
      <c r="BQ74" s="116">
        <f t="shared" si="42"/>
        <v>580773.02379000001</v>
      </c>
      <c r="BR74" s="89">
        <f t="shared" ref="BR74:BY74" si="43">SUM(BR14:BR73)</f>
        <v>1934</v>
      </c>
      <c r="BS74" s="110">
        <f t="shared" si="43"/>
        <v>2938.1100000000006</v>
      </c>
      <c r="BT74" s="90">
        <f t="shared" si="43"/>
        <v>1934</v>
      </c>
      <c r="BU74" s="125">
        <f t="shared" si="43"/>
        <v>2938.1100000000006</v>
      </c>
      <c r="BV74" s="90">
        <f t="shared" si="43"/>
        <v>0</v>
      </c>
      <c r="BW74" s="125">
        <f t="shared" si="43"/>
        <v>0</v>
      </c>
      <c r="BX74" s="90">
        <f t="shared" si="43"/>
        <v>0</v>
      </c>
      <c r="BY74" s="129">
        <f t="shared" si="43"/>
        <v>0</v>
      </c>
    </row>
    <row r="76" spans="1:77" x14ac:dyDescent="0.25">
      <c r="A76" s="315" t="s">
        <v>17</v>
      </c>
      <c r="B76" s="316"/>
      <c r="C76" s="92">
        <f>[1]СВОД!$F$23</f>
        <v>160232</v>
      </c>
      <c r="D76" s="92">
        <f>[1]СВОД!$G$23</f>
        <v>1203524.3599999999</v>
      </c>
      <c r="E76" s="92">
        <f>[2]СВОД!$F$23</f>
        <v>160232</v>
      </c>
      <c r="F76" s="92">
        <f>[2]СВОД!$G$23</f>
        <v>1203524.3599999999</v>
      </c>
      <c r="G76" s="92"/>
      <c r="H76" s="92">
        <f t="shared" ref="H76:I81" si="44">E76-C76</f>
        <v>0</v>
      </c>
      <c r="I76" s="92">
        <f t="shared" si="44"/>
        <v>0</v>
      </c>
      <c r="J76" s="92"/>
      <c r="K76" s="92"/>
      <c r="L76" s="92"/>
      <c r="M76" s="92"/>
      <c r="N76" s="92"/>
      <c r="O76" s="92"/>
      <c r="P76" s="92">
        <f>[1]СВОД!$F$27</f>
        <v>717300</v>
      </c>
      <c r="Q76" s="92">
        <f>[1]СВОД!$G$27</f>
        <v>787738.86</v>
      </c>
      <c r="R76" s="92"/>
      <c r="S76" s="92"/>
      <c r="T76" s="92">
        <f>[2]СВОД!$F$27</f>
        <v>717300</v>
      </c>
      <c r="U76" s="92">
        <f>[2]СВОД!$G$27</f>
        <v>787738.86</v>
      </c>
      <c r="V76" s="92"/>
      <c r="W76" s="92"/>
      <c r="X76" s="92">
        <f t="shared" ref="X76:Y81" si="45">T76-P76</f>
        <v>0</v>
      </c>
      <c r="Y76" s="92">
        <f t="shared" si="45"/>
        <v>0</v>
      </c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>
        <f>[1]СВОД!$F$28</f>
        <v>161729</v>
      </c>
      <c r="AO76" s="92">
        <f>[1]СВОД!$G$28</f>
        <v>385291.85</v>
      </c>
      <c r="AP76" s="92">
        <f>[2]СВОД!$F$28</f>
        <v>161729</v>
      </c>
      <c r="AQ76" s="92">
        <f>[2]СВОД!$G$28</f>
        <v>385291.85</v>
      </c>
      <c r="AR76" s="92">
        <f t="shared" ref="AR76:AS81" si="46">AP76-AN76</f>
        <v>0</v>
      </c>
      <c r="AS76" s="92">
        <f t="shared" si="46"/>
        <v>0</v>
      </c>
      <c r="AT76" s="92"/>
      <c r="AU76" s="92"/>
      <c r="AV76" s="92"/>
      <c r="AW76" s="92"/>
      <c r="AX76" s="92"/>
      <c r="AY76" s="92"/>
      <c r="AZ76" s="92">
        <f>[1]СВОД!$F$29</f>
        <v>536274</v>
      </c>
      <c r="BA76" s="193">
        <f>[1]СВОД!$G$29</f>
        <v>2912111.11</v>
      </c>
      <c r="BB76" s="92">
        <f>[2]СВОД!$F$29</f>
        <v>536274</v>
      </c>
      <c r="BC76" s="193">
        <f>[2]СВОД!$G$29+BC77</f>
        <v>2954175.31</v>
      </c>
      <c r="BD76" s="92">
        <f>BB76-AZ76</f>
        <v>0</v>
      </c>
      <c r="BE76" s="92">
        <f>BC76-BA76</f>
        <v>42064.200000000186</v>
      </c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</row>
    <row r="77" spans="1:77" x14ac:dyDescent="0.25">
      <c r="A77" s="284" t="s">
        <v>55</v>
      </c>
      <c r="B77" s="285"/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286"/>
      <c r="O77" s="286"/>
      <c r="P77" s="286"/>
      <c r="Q77" s="286"/>
      <c r="R77" s="286"/>
      <c r="S77" s="286"/>
      <c r="T77" s="286"/>
      <c r="U77" s="286"/>
      <c r="V77" s="286"/>
      <c r="W77" s="286"/>
      <c r="X77" s="286"/>
      <c r="Y77" s="286"/>
      <c r="Z77" s="286"/>
      <c r="AA77" s="286"/>
      <c r="AB77" s="286"/>
      <c r="AC77" s="286"/>
      <c r="AD77" s="286"/>
      <c r="AE77" s="286"/>
      <c r="AF77" s="286"/>
      <c r="AG77" s="286"/>
      <c r="AH77" s="286"/>
      <c r="AI77" s="286"/>
      <c r="AJ77" s="286"/>
      <c r="AK77" s="286"/>
      <c r="AL77" s="286"/>
      <c r="AM77" s="286"/>
      <c r="AN77" s="286"/>
      <c r="AO77" s="286"/>
      <c r="AP77" s="286"/>
      <c r="AQ77" s="286"/>
      <c r="AR77" s="286"/>
      <c r="AS77" s="286"/>
      <c r="AT77" s="286"/>
      <c r="AU77" s="286"/>
      <c r="AV77" s="286"/>
      <c r="AW77" s="286"/>
      <c r="AX77" s="286"/>
      <c r="AY77" s="286"/>
      <c r="AZ77" s="286"/>
      <c r="BA77" s="287"/>
      <c r="BB77" s="286"/>
      <c r="BC77" s="287">
        <f>[2]СВОД!$K$29</f>
        <v>42064.2</v>
      </c>
      <c r="BD77" s="93">
        <f t="shared" ref="BD77" si="47">BB77-AZ77</f>
        <v>0</v>
      </c>
      <c r="BE77" s="188">
        <f t="shared" ref="BE77" si="48">BC77-BA77</f>
        <v>42064.2</v>
      </c>
      <c r="BF77" s="286"/>
      <c r="BG77" s="286"/>
      <c r="BH77" s="286"/>
      <c r="BI77" s="286"/>
      <c r="BJ77" s="286"/>
      <c r="BK77" s="286"/>
      <c r="BL77" s="286"/>
      <c r="BM77" s="286"/>
      <c r="BN77" s="286"/>
      <c r="BO77" s="286"/>
      <c r="BP77" s="286"/>
      <c r="BQ77" s="286"/>
      <c r="BR77" s="286"/>
      <c r="BS77" s="286"/>
      <c r="BT77" s="286"/>
      <c r="BU77" s="286"/>
      <c r="BV77" s="286"/>
      <c r="BW77" s="286"/>
      <c r="BX77" s="286"/>
      <c r="BY77" s="286"/>
    </row>
    <row r="78" spans="1:77" x14ac:dyDescent="0.25">
      <c r="A78" s="288" t="s">
        <v>7</v>
      </c>
      <c r="B78" s="289"/>
      <c r="C78" s="93"/>
      <c r="D78" s="93"/>
      <c r="E78" s="93"/>
      <c r="F78" s="93"/>
      <c r="G78" s="93"/>
      <c r="H78" s="93">
        <f t="shared" si="44"/>
        <v>0</v>
      </c>
      <c r="I78" s="93">
        <f t="shared" si="44"/>
        <v>0</v>
      </c>
      <c r="J78" s="93"/>
      <c r="K78" s="93"/>
      <c r="L78" s="93"/>
      <c r="M78" s="93"/>
      <c r="N78" s="93"/>
      <c r="O78" s="93"/>
      <c r="P78" s="93">
        <f>[1]СВОД!$I$27</f>
        <v>2733</v>
      </c>
      <c r="Q78" s="93">
        <f>[1]СВОД!$H$27</f>
        <v>75000</v>
      </c>
      <c r="R78" s="93"/>
      <c r="S78" s="93"/>
      <c r="T78" s="93">
        <f>[2]СВОД!$I$22</f>
        <v>2733</v>
      </c>
      <c r="U78" s="93">
        <f>[2]СВОД!$H$22</f>
        <v>75000</v>
      </c>
      <c r="V78" s="93"/>
      <c r="W78" s="93"/>
      <c r="X78" s="93">
        <f t="shared" si="45"/>
        <v>0</v>
      </c>
      <c r="Y78" s="93">
        <f t="shared" si="45"/>
        <v>0</v>
      </c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>
        <f>[1]СВОД!$I$28</f>
        <v>26689</v>
      </c>
      <c r="AO78" s="93">
        <f>[1]СВОД!$H$28</f>
        <v>8000</v>
      </c>
      <c r="AP78" s="93">
        <f>[2]СВОД!$I$28</f>
        <v>26689</v>
      </c>
      <c r="AQ78" s="93">
        <f>[2]СВОД!$H$28</f>
        <v>8000</v>
      </c>
      <c r="AR78" s="93">
        <f t="shared" si="46"/>
        <v>0</v>
      </c>
      <c r="AS78" s="93">
        <f>AQ78-AO78</f>
        <v>0</v>
      </c>
      <c r="AT78" s="93"/>
      <c r="AU78" s="93"/>
      <c r="AV78" s="93"/>
      <c r="AW78" s="93"/>
      <c r="AX78" s="93"/>
      <c r="AY78" s="93"/>
      <c r="AZ78" s="93">
        <f>[1]СВОД!$I$29</f>
        <v>22785</v>
      </c>
      <c r="BA78" s="194">
        <f>[1]СВОД!$H$29</f>
        <v>20000</v>
      </c>
      <c r="BB78" s="93">
        <f>[2]СВОД!$I$29</f>
        <v>23061</v>
      </c>
      <c r="BC78" s="194">
        <f>[2]СВОД!$H$29</f>
        <v>20000</v>
      </c>
      <c r="BD78" s="93">
        <f t="shared" ref="BD78:BE81" si="49">BB78-AZ78</f>
        <v>276</v>
      </c>
      <c r="BE78" s="188">
        <f t="shared" si="49"/>
        <v>0</v>
      </c>
      <c r="BF78" s="93"/>
      <c r="BG78" s="93"/>
      <c r="BH78" s="93"/>
      <c r="BI78" s="93"/>
      <c r="BJ78" s="93"/>
      <c r="BK78" s="93"/>
      <c r="BL78" s="93"/>
      <c r="BM78" s="93"/>
      <c r="BN78" s="93"/>
      <c r="BO78" s="93"/>
      <c r="BP78" s="93"/>
      <c r="BQ78" s="93"/>
      <c r="BR78" s="93"/>
      <c r="BS78" s="93"/>
      <c r="BT78" s="93"/>
      <c r="BU78" s="93"/>
      <c r="BV78" s="93"/>
      <c r="BW78" s="93"/>
      <c r="BX78" s="93"/>
      <c r="BY78" s="93"/>
    </row>
    <row r="79" spans="1:77" ht="48.75" customHeight="1" x14ac:dyDescent="0.25">
      <c r="A79" s="288" t="s">
        <v>8</v>
      </c>
      <c r="B79" s="289"/>
      <c r="C79" s="93">
        <f>C76-C78</f>
        <v>160232</v>
      </c>
      <c r="D79" s="93">
        <f>D76-D78</f>
        <v>1203524.3599999999</v>
      </c>
      <c r="E79" s="93">
        <f>E76-E78</f>
        <v>160232</v>
      </c>
      <c r="F79" s="188">
        <f>F76-F78</f>
        <v>1203524.3599999999</v>
      </c>
      <c r="G79" s="194">
        <f>[1]СВОД!$T$26</f>
        <v>77815</v>
      </c>
      <c r="H79" s="93">
        <f t="shared" si="44"/>
        <v>0</v>
      </c>
      <c r="I79" s="188">
        <f t="shared" si="44"/>
        <v>0</v>
      </c>
      <c r="J79" s="93"/>
      <c r="K79" s="93"/>
      <c r="L79" s="93"/>
      <c r="M79" s="93"/>
      <c r="N79" s="93"/>
      <c r="O79" s="93"/>
      <c r="P79" s="93">
        <f>P76-P78</f>
        <v>714567</v>
      </c>
      <c r="Q79" s="93">
        <f>Q76-Q78</f>
        <v>712738.86</v>
      </c>
      <c r="R79" s="275">
        <f>[1]СВОД!$U$103</f>
        <v>167994</v>
      </c>
      <c r="S79" s="274">
        <f>[1]СВОД!$X$103</f>
        <v>180531.39000000004</v>
      </c>
      <c r="T79" s="93">
        <f>T76-T78</f>
        <v>714567</v>
      </c>
      <c r="U79" s="93">
        <f>U76-U78</f>
        <v>712738.86</v>
      </c>
      <c r="V79" s="275">
        <f>[2]СВОД!$U$103</f>
        <v>167994</v>
      </c>
      <c r="W79" s="274">
        <f>[2]СВОД!$X$103</f>
        <v>180531.39000000004</v>
      </c>
      <c r="X79" s="93">
        <f t="shared" si="45"/>
        <v>0</v>
      </c>
      <c r="Y79" s="93">
        <f t="shared" si="45"/>
        <v>0</v>
      </c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93"/>
      <c r="AK79" s="93"/>
      <c r="AL79" s="93"/>
      <c r="AM79" s="93"/>
      <c r="AN79" s="93">
        <f>AN76-AN78</f>
        <v>135040</v>
      </c>
      <c r="AO79" s="93">
        <f>AO76-AO78</f>
        <v>377291.85</v>
      </c>
      <c r="AP79" s="93">
        <f>AP76-AP78</f>
        <v>135040</v>
      </c>
      <c r="AQ79" s="93">
        <f>AQ76-AQ78</f>
        <v>377291.85</v>
      </c>
      <c r="AR79" s="93">
        <f t="shared" si="46"/>
        <v>0</v>
      </c>
      <c r="AS79" s="93">
        <f t="shared" si="46"/>
        <v>0</v>
      </c>
      <c r="AT79" s="93"/>
      <c r="AU79" s="93"/>
      <c r="AV79" s="93"/>
      <c r="AW79" s="93"/>
      <c r="AX79" s="93"/>
      <c r="AY79" s="93"/>
      <c r="AZ79" s="93">
        <f>AZ76-AZ78</f>
        <v>513489</v>
      </c>
      <c r="BA79" s="194">
        <f>BA76-BA78</f>
        <v>2892111.11</v>
      </c>
      <c r="BB79" s="93">
        <f>BB76-BB78</f>
        <v>513213</v>
      </c>
      <c r="BC79" s="194">
        <f>BC76-BC78</f>
        <v>2934175.31</v>
      </c>
      <c r="BD79" s="93">
        <f t="shared" si="49"/>
        <v>-276</v>
      </c>
      <c r="BE79" s="93">
        <f t="shared" si="49"/>
        <v>42064.200000000186</v>
      </c>
      <c r="BF79" s="93"/>
      <c r="BG79" s="93"/>
      <c r="BH79" s="93"/>
      <c r="BI79" s="93"/>
      <c r="BJ79" s="93"/>
      <c r="BK79" s="93"/>
      <c r="BL79" s="93"/>
      <c r="BM79" s="93"/>
      <c r="BN79" s="93"/>
      <c r="BO79" s="188"/>
      <c r="BP79" s="93"/>
      <c r="BQ79" s="188"/>
      <c r="BR79" s="93"/>
      <c r="BS79" s="93"/>
      <c r="BT79" s="189">
        <f>BT63-BR63</f>
        <v>0</v>
      </c>
      <c r="BU79" s="93"/>
      <c r="BV79" s="93"/>
      <c r="BW79" s="93"/>
      <c r="BX79" s="93"/>
      <c r="BY79" s="93"/>
    </row>
    <row r="80" spans="1:77" ht="42.75" customHeight="1" x14ac:dyDescent="0.25">
      <c r="A80" s="290" t="s">
        <v>9</v>
      </c>
      <c r="B80" s="291"/>
      <c r="C80" s="94"/>
      <c r="D80" s="94"/>
      <c r="E80" s="94"/>
      <c r="F80" s="94"/>
      <c r="G80" s="195"/>
      <c r="H80" s="94">
        <f t="shared" si="44"/>
        <v>0</v>
      </c>
      <c r="I80" s="94">
        <f t="shared" si="44"/>
        <v>0</v>
      </c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>
        <f t="shared" si="45"/>
        <v>0</v>
      </c>
      <c r="Y80" s="94">
        <f t="shared" si="45"/>
        <v>0</v>
      </c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  <c r="AQ80" s="94"/>
      <c r="AR80" s="94">
        <f t="shared" si="46"/>
        <v>0</v>
      </c>
      <c r="AS80" s="94">
        <f t="shared" si="46"/>
        <v>0</v>
      </c>
      <c r="AT80" s="94"/>
      <c r="AU80" s="94"/>
      <c r="AV80" s="94"/>
      <c r="AW80" s="94"/>
      <c r="AX80" s="94"/>
      <c r="AY80" s="94"/>
      <c r="AZ80" s="94"/>
      <c r="BA80" s="195">
        <f>[1]СВОД!$T$15</f>
        <v>291482.13688999991</v>
      </c>
      <c r="BB80" s="94"/>
      <c r="BC80" s="195">
        <f>[2]СВОД!$T$15</f>
        <v>292212.44688999996</v>
      </c>
      <c r="BD80" s="94">
        <f t="shared" si="49"/>
        <v>0</v>
      </c>
      <c r="BE80" s="94">
        <f t="shared" si="49"/>
        <v>730.31000000005588</v>
      </c>
      <c r="BF80" s="94"/>
      <c r="BG80" s="94"/>
      <c r="BH80" s="94"/>
      <c r="BI80" s="94"/>
      <c r="BJ80" s="94"/>
      <c r="BK80" s="94"/>
      <c r="BL80" s="94"/>
      <c r="BM80" s="94"/>
      <c r="BN80" s="94"/>
      <c r="BO80" s="94"/>
      <c r="BP80" s="94"/>
      <c r="BQ80" s="94"/>
      <c r="BR80" s="94"/>
      <c r="BS80" s="94"/>
      <c r="BT80" s="94"/>
      <c r="BU80" s="94"/>
      <c r="BV80" s="94"/>
      <c r="BW80" s="94"/>
      <c r="BX80" s="94"/>
      <c r="BY80" s="94"/>
    </row>
    <row r="81" spans="1:77" x14ac:dyDescent="0.25">
      <c r="A81" s="292" t="s">
        <v>10</v>
      </c>
      <c r="B81" s="293"/>
      <c r="C81" s="95">
        <f>C79+C80</f>
        <v>160232</v>
      </c>
      <c r="D81" s="95">
        <f>D79+D80</f>
        <v>1203524.3599999999</v>
      </c>
      <c r="E81" s="95">
        <f>E79+E80</f>
        <v>160232</v>
      </c>
      <c r="F81" s="95">
        <f>F79+F80</f>
        <v>1203524.3599999999</v>
      </c>
      <c r="G81" s="192">
        <f>G79+G80</f>
        <v>77815</v>
      </c>
      <c r="H81" s="95">
        <f t="shared" si="44"/>
        <v>0</v>
      </c>
      <c r="I81" s="249">
        <f t="shared" si="44"/>
        <v>0</v>
      </c>
      <c r="J81" s="95"/>
      <c r="K81" s="95"/>
      <c r="L81" s="95"/>
      <c r="M81" s="95"/>
      <c r="N81" s="95"/>
      <c r="O81" s="95"/>
      <c r="P81" s="95">
        <f>P79+P80</f>
        <v>714567</v>
      </c>
      <c r="Q81" s="95">
        <f>Q79+Q80</f>
        <v>712738.86</v>
      </c>
      <c r="R81" s="95"/>
      <c r="S81" s="95"/>
      <c r="T81" s="95">
        <f>T79+T80</f>
        <v>714567</v>
      </c>
      <c r="U81" s="95">
        <f>U79+U80</f>
        <v>712738.86</v>
      </c>
      <c r="V81" s="95"/>
      <c r="W81" s="95"/>
      <c r="X81" s="95">
        <f t="shared" si="45"/>
        <v>0</v>
      </c>
      <c r="Y81" s="95">
        <f t="shared" si="45"/>
        <v>0</v>
      </c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>
        <f>AN79+AN80</f>
        <v>135040</v>
      </c>
      <c r="AO81" s="95">
        <f>AO79+AO80</f>
        <v>377291.85</v>
      </c>
      <c r="AP81" s="95">
        <f>AP79+AP80</f>
        <v>135040</v>
      </c>
      <c r="AQ81" s="95">
        <f>AQ79+AQ80</f>
        <v>377291.85</v>
      </c>
      <c r="AR81" s="95">
        <f t="shared" si="46"/>
        <v>0</v>
      </c>
      <c r="AS81" s="95">
        <f t="shared" si="46"/>
        <v>0</v>
      </c>
      <c r="AT81" s="95"/>
      <c r="AU81" s="95"/>
      <c r="AV81" s="95"/>
      <c r="AW81" s="95"/>
      <c r="AX81" s="95"/>
      <c r="AY81" s="95"/>
      <c r="AZ81" s="95">
        <f>AZ79+AZ80</f>
        <v>513489</v>
      </c>
      <c r="BA81" s="192">
        <f>BA79+BA80</f>
        <v>3183593.2468899996</v>
      </c>
      <c r="BB81" s="95">
        <f>BB79+BB80</f>
        <v>513213</v>
      </c>
      <c r="BC81" s="192">
        <f>BC79+BC80</f>
        <v>3226387.7568899998</v>
      </c>
      <c r="BD81" s="95">
        <f t="shared" si="49"/>
        <v>-276</v>
      </c>
      <c r="BE81" s="95">
        <f t="shared" si="49"/>
        <v>42794.510000000242</v>
      </c>
      <c r="BF81" s="95"/>
      <c r="BG81" s="95"/>
      <c r="BH81" s="95"/>
      <c r="BI81" s="95"/>
      <c r="BJ81" s="95"/>
      <c r="BK81" s="95"/>
      <c r="BL81" s="95"/>
      <c r="BM81" s="95"/>
      <c r="BN81" s="95"/>
      <c r="BO81" s="95"/>
      <c r="BP81" s="95"/>
      <c r="BQ81" s="95"/>
      <c r="BR81" s="95"/>
      <c r="BS81" s="95"/>
      <c r="BT81" s="95"/>
      <c r="BU81" s="95"/>
      <c r="BV81" s="95"/>
      <c r="BW81" s="95"/>
      <c r="BX81" s="95"/>
      <c r="BY81" s="95"/>
    </row>
    <row r="82" spans="1:77" x14ac:dyDescent="0.25">
      <c r="AQ82" s="190"/>
      <c r="BK82" s="1">
        <v>730.31</v>
      </c>
    </row>
    <row r="83" spans="1:77" x14ac:dyDescent="0.25">
      <c r="AO83" s="190"/>
      <c r="BC83" s="190">
        <f>BC74+BC78-BC80</f>
        <v>2912044.77311</v>
      </c>
      <c r="BK83" s="190">
        <f>BK74-BK82</f>
        <v>42064.200000000019</v>
      </c>
    </row>
    <row r="84" spans="1:77" ht="13.5" customHeight="1" x14ac:dyDescent="0.25"/>
  </sheetData>
  <autoFilter ref="A13:BY74" xr:uid="{00000000-0009-0000-0000-000001000000}"/>
  <mergeCells count="54">
    <mergeCell ref="BN8:BY10"/>
    <mergeCell ref="BR12:BS12"/>
    <mergeCell ref="BT12:BU12"/>
    <mergeCell ref="AN11:AY11"/>
    <mergeCell ref="AR12:AS12"/>
    <mergeCell ref="AT12:AU12"/>
    <mergeCell ref="BX12:BY12"/>
    <mergeCell ref="AZ11:BM11"/>
    <mergeCell ref="AZ12:BA12"/>
    <mergeCell ref="BJ12:BK12"/>
    <mergeCell ref="BL12:BM12"/>
    <mergeCell ref="BN11:BY11"/>
    <mergeCell ref="BN12:BO12"/>
    <mergeCell ref="BP12:BQ12"/>
    <mergeCell ref="BV12:BW12"/>
    <mergeCell ref="AP12:AQ12"/>
    <mergeCell ref="AV12:AW12"/>
    <mergeCell ref="V12:W12"/>
    <mergeCell ref="AJ12:AK12"/>
    <mergeCell ref="Z12:AA12"/>
    <mergeCell ref="AD12:AE12"/>
    <mergeCell ref="AF12:AG12"/>
    <mergeCell ref="R12:S12"/>
    <mergeCell ref="A80:B80"/>
    <mergeCell ref="A81:B81"/>
    <mergeCell ref="AX12:AY12"/>
    <mergeCell ref="BB12:BC12"/>
    <mergeCell ref="A8:A12"/>
    <mergeCell ref="B8:B12"/>
    <mergeCell ref="C11:O11"/>
    <mergeCell ref="P11:AM11"/>
    <mergeCell ref="C12:D12"/>
    <mergeCell ref="C8:O10"/>
    <mergeCell ref="P8:AM10"/>
    <mergeCell ref="AN8:AY10"/>
    <mergeCell ref="AZ8:BM10"/>
    <mergeCell ref="P12:Q12"/>
    <mergeCell ref="T12:U12"/>
    <mergeCell ref="BH12:BI12"/>
    <mergeCell ref="BF12:BG12"/>
    <mergeCell ref="A79:B79"/>
    <mergeCell ref="E12:F12"/>
    <mergeCell ref="J12:K12"/>
    <mergeCell ref="L12:M12"/>
    <mergeCell ref="A78:B78"/>
    <mergeCell ref="H12:I12"/>
    <mergeCell ref="A76:B76"/>
    <mergeCell ref="X12:Y12"/>
    <mergeCell ref="N12:O12"/>
    <mergeCell ref="AB12:AC12"/>
    <mergeCell ref="AH12:AI12"/>
    <mergeCell ref="BD12:BE12"/>
    <mergeCell ref="AL12:AM12"/>
    <mergeCell ref="AN12:AO12"/>
  </mergeCells>
  <pageMargins left="0.70866141732283472" right="0.70866141732283472" top="0.74803149606299213" bottom="0.74803149606299213" header="0.31496062992125984" footer="0.31496062992125984"/>
  <pageSetup paperSize="9" scale="30" fitToWidth="3" orientation="landscape" r:id="rId1"/>
  <colBreaks count="2" manualBreakCount="2">
    <brk id="32" max="80" man="1"/>
    <brk id="65" max="79" man="1"/>
  </colBreaks>
  <ignoredErrors>
    <ignoredError sqref="AA3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BG83"/>
  <sheetViews>
    <sheetView view="pageBreakPreview" zoomScale="70" zoomScaleNormal="80" zoomScaleSheetLayoutView="70" workbookViewId="0">
      <pane xSplit="2" ySplit="13" topLeftCell="C59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F77" sqref="F7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16.140625" style="1" customWidth="1"/>
    <col min="8" max="8" width="17.5703125" style="1" customWidth="1"/>
    <col min="9" max="9" width="16.140625" style="1" customWidth="1"/>
    <col min="10" max="10" width="19.140625" style="1" customWidth="1"/>
    <col min="11" max="11" width="16.140625" style="1" customWidth="1"/>
    <col min="12" max="12" width="18.5703125" style="1" customWidth="1"/>
    <col min="13" max="13" width="16.140625" style="1" customWidth="1"/>
    <col min="14" max="14" width="17.42578125" style="1" customWidth="1"/>
    <col min="15" max="15" width="12" style="1" customWidth="1"/>
    <col min="16" max="16" width="14.85546875" style="1" customWidth="1"/>
    <col min="17" max="17" width="13.7109375" style="1" customWidth="1"/>
    <col min="18" max="18" width="18.28515625" style="1" customWidth="1"/>
    <col min="19" max="19" width="9.140625" style="1"/>
    <col min="20" max="20" width="18.28515625" style="1" customWidth="1"/>
    <col min="21" max="21" width="12" style="1" customWidth="1"/>
    <col min="22" max="22" width="16" style="1" customWidth="1"/>
    <col min="23" max="26" width="9.140625" style="1"/>
    <col min="27" max="27" width="15.5703125" style="1" customWidth="1"/>
    <col min="28" max="28" width="14.85546875" style="1" customWidth="1"/>
    <col min="29" max="29" width="18.28515625" style="1" customWidth="1"/>
    <col min="30" max="16384" width="9.140625" style="1"/>
  </cols>
  <sheetData>
    <row r="1" spans="1:29" x14ac:dyDescent="0.25">
      <c r="N1" s="130"/>
      <c r="Z1" s="130" t="s">
        <v>26</v>
      </c>
    </row>
    <row r="2" spans="1:29" ht="12.75" customHeight="1" x14ac:dyDescent="0.25">
      <c r="N2" s="130"/>
      <c r="Z2" s="130" t="s">
        <v>27</v>
      </c>
    </row>
    <row r="3" spans="1:29" x14ac:dyDescent="0.25">
      <c r="N3" s="130"/>
      <c r="Z3" s="130" t="s">
        <v>28</v>
      </c>
    </row>
    <row r="4" spans="1:29" x14ac:dyDescent="0.25">
      <c r="N4" s="130"/>
      <c r="Z4" s="130" t="str">
        <f>'Скорая медицинская помощь'!$N$4</f>
        <v>от  18.02.2022 года № 2 /2022</v>
      </c>
    </row>
    <row r="6" spans="1:29" s="191" customFormat="1" x14ac:dyDescent="0.25"/>
    <row r="7" spans="1:29" ht="12.6" customHeight="1" x14ac:dyDescent="0.25"/>
    <row r="8" spans="1:29" s="2" customFormat="1" ht="12.75" customHeight="1" x14ac:dyDescent="0.25">
      <c r="A8" s="308" t="s">
        <v>0</v>
      </c>
      <c r="B8" s="311" t="s">
        <v>1</v>
      </c>
      <c r="C8" s="294" t="s">
        <v>23</v>
      </c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4" t="s">
        <v>24</v>
      </c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6"/>
    </row>
    <row r="9" spans="1:29" s="2" customFormat="1" ht="13.5" customHeight="1" x14ac:dyDescent="0.25">
      <c r="A9" s="309"/>
      <c r="B9" s="312"/>
      <c r="C9" s="297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7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9"/>
    </row>
    <row r="10" spans="1:29" s="2" customFormat="1" ht="12" customHeight="1" x14ac:dyDescent="0.25">
      <c r="A10" s="309"/>
      <c r="B10" s="312"/>
      <c r="C10" s="297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7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9"/>
    </row>
    <row r="11" spans="1:29" s="2" customFormat="1" ht="18.75" customHeight="1" x14ac:dyDescent="0.25">
      <c r="A11" s="309"/>
      <c r="B11" s="312"/>
      <c r="C11" s="300"/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301"/>
      <c r="O11" s="363"/>
      <c r="P11" s="364"/>
      <c r="Q11" s="364"/>
      <c r="R11" s="364"/>
      <c r="S11" s="364"/>
      <c r="T11" s="364"/>
      <c r="U11" s="364"/>
      <c r="V11" s="364"/>
      <c r="W11" s="364"/>
      <c r="X11" s="364"/>
      <c r="Y11" s="364"/>
      <c r="Z11" s="365"/>
    </row>
    <row r="12" spans="1:29" s="3" customFormat="1" ht="119.25" customHeight="1" x14ac:dyDescent="0.25">
      <c r="A12" s="310"/>
      <c r="B12" s="313"/>
      <c r="C12" s="360" t="str">
        <f>'Скорая медицинская помощь'!$C$12</f>
        <v>Утвержденное плановое задание в соответствии с заседанием Комиссии 1/2022</v>
      </c>
      <c r="D12" s="318"/>
      <c r="E12" s="318" t="str">
        <f>'Скорая медицинская помощь'!$E$12</f>
        <v>Проект планового задания для заседания Комиссии 2/2022</v>
      </c>
      <c r="F12" s="318"/>
      <c r="G12" s="319" t="str">
        <f>'Скорая медицинская помощь'!$G$12</f>
        <v>Внесенные в проект планового задания изменения в соответствии с заседанием Комиссии 2/2022</v>
      </c>
      <c r="H12" s="320"/>
      <c r="I12" s="305" t="s">
        <v>11</v>
      </c>
      <c r="J12" s="304"/>
      <c r="K12" s="305" t="s">
        <v>44</v>
      </c>
      <c r="L12" s="304"/>
      <c r="M12" s="305" t="s">
        <v>13</v>
      </c>
      <c r="N12" s="314"/>
      <c r="O12" s="360" t="str">
        <f>'Скорая медицинская помощь'!$C$12</f>
        <v>Утвержденное плановое задание в соответствии с заседанием Комиссии 1/2022</v>
      </c>
      <c r="P12" s="318"/>
      <c r="Q12" s="318" t="str">
        <f>'Скорая медицинская помощь'!$E$12</f>
        <v>Проект планового задания для заседания Комиссии 2/2022</v>
      </c>
      <c r="R12" s="318"/>
      <c r="S12" s="319" t="str">
        <f>'Скорая медицинская помощь'!$G$12</f>
        <v>Внесенные в проект планового задания изменения в соответствии с заседанием Комиссии 2/2022</v>
      </c>
      <c r="T12" s="320"/>
      <c r="U12" s="366" t="s">
        <v>11</v>
      </c>
      <c r="V12" s="367"/>
      <c r="W12" s="366" t="s">
        <v>12</v>
      </c>
      <c r="X12" s="367"/>
      <c r="Y12" s="366" t="s">
        <v>13</v>
      </c>
      <c r="Z12" s="368"/>
      <c r="AA12" s="361"/>
      <c r="AC12" s="362"/>
    </row>
    <row r="13" spans="1:29" s="3" customFormat="1" ht="42" customHeight="1" x14ac:dyDescent="0.25">
      <c r="A13" s="74"/>
      <c r="B13" s="75"/>
      <c r="C13" s="21" t="s">
        <v>15</v>
      </c>
      <c r="D13" s="76" t="s">
        <v>16</v>
      </c>
      <c r="E13" s="22" t="s">
        <v>15</v>
      </c>
      <c r="F13" s="22" t="s">
        <v>16</v>
      </c>
      <c r="G13" s="23" t="s">
        <v>15</v>
      </c>
      <c r="H13" s="23" t="s">
        <v>16</v>
      </c>
      <c r="I13" s="22" t="s">
        <v>15</v>
      </c>
      <c r="J13" s="22" t="s">
        <v>16</v>
      </c>
      <c r="K13" s="22" t="s">
        <v>15</v>
      </c>
      <c r="L13" s="22" t="s">
        <v>16</v>
      </c>
      <c r="M13" s="22" t="s">
        <v>15</v>
      </c>
      <c r="N13" s="24" t="s">
        <v>16</v>
      </c>
      <c r="O13" s="21" t="s">
        <v>15</v>
      </c>
      <c r="P13" s="76" t="s">
        <v>16</v>
      </c>
      <c r="Q13" s="22" t="s">
        <v>15</v>
      </c>
      <c r="R13" s="22" t="s">
        <v>16</v>
      </c>
      <c r="S13" s="23" t="s">
        <v>15</v>
      </c>
      <c r="T13" s="23" t="s">
        <v>16</v>
      </c>
      <c r="U13" s="22" t="s">
        <v>15</v>
      </c>
      <c r="V13" s="22" t="s">
        <v>16</v>
      </c>
      <c r="W13" s="22" t="s">
        <v>15</v>
      </c>
      <c r="X13" s="22" t="s">
        <v>16</v>
      </c>
      <c r="Y13" s="22" t="s">
        <v>15</v>
      </c>
      <c r="Z13" s="24" t="s">
        <v>16</v>
      </c>
      <c r="AA13" s="361"/>
      <c r="AC13" s="362"/>
    </row>
    <row r="14" spans="1:29" x14ac:dyDescent="0.25">
      <c r="A14" s="25">
        <v>1</v>
      </c>
      <c r="B14" s="26" t="str">
        <f>'Скорая медицинская помощь'!B14</f>
        <v>ККБ Лукашевского</v>
      </c>
      <c r="C14" s="4">
        <f>'[1]План 2022'!$X9</f>
        <v>11213</v>
      </c>
      <c r="D14" s="55">
        <f>'[1]План 2022'!$Y9</f>
        <v>1486533.8</v>
      </c>
      <c r="E14" s="4">
        <f>'[2]План 2022'!$X9</f>
        <v>11213</v>
      </c>
      <c r="F14" s="55">
        <f>'[2]План 2022'!$Y9</f>
        <v>1486533.8</v>
      </c>
      <c r="G14" s="6">
        <f t="shared" ref="G14:G45" si="0">E14-C14</f>
        <v>0</v>
      </c>
      <c r="H14" s="266">
        <f>F14-D14</f>
        <v>0</v>
      </c>
      <c r="I14" s="7"/>
      <c r="J14" s="46"/>
      <c r="K14" s="7">
        <f>I14</f>
        <v>0</v>
      </c>
      <c r="L14" s="7">
        <f>J14</f>
        <v>0</v>
      </c>
      <c r="M14" s="7"/>
      <c r="N14" s="77"/>
      <c r="O14" s="4">
        <f>'[1]План 2022'!$AF9</f>
        <v>250</v>
      </c>
      <c r="P14" s="55">
        <f>'[1]План 2022'!$AG9</f>
        <v>92759.16</v>
      </c>
      <c r="Q14" s="4">
        <f>'[2]План 2022'!$AF9</f>
        <v>250</v>
      </c>
      <c r="R14" s="55">
        <f>'[2]План 2022'!$AG9</f>
        <v>87620.290000000023</v>
      </c>
      <c r="S14" s="6">
        <f t="shared" ref="S14:S45" si="1">Q14-O14</f>
        <v>0</v>
      </c>
      <c r="T14" s="50">
        <f t="shared" ref="T14:T45" si="2">R14-P14</f>
        <v>-5138.8699999999808</v>
      </c>
      <c r="U14" s="112">
        <f>I14</f>
        <v>0</v>
      </c>
      <c r="V14" s="112">
        <f>J14</f>
        <v>0</v>
      </c>
      <c r="W14" s="7"/>
      <c r="X14" s="7"/>
      <c r="Y14" s="7"/>
      <c r="Z14" s="77"/>
      <c r="AA14" s="35"/>
      <c r="AC14" s="35"/>
    </row>
    <row r="15" spans="1:29" x14ac:dyDescent="0.25">
      <c r="A15" s="27">
        <v>2</v>
      </c>
      <c r="B15" s="26" t="str">
        <f>'Скорая медицинская помощь'!B15</f>
        <v>ККДБ</v>
      </c>
      <c r="C15" s="4">
        <f>'[1]План 2022'!$X10</f>
        <v>3519</v>
      </c>
      <c r="D15" s="55">
        <f>'[1]План 2022'!$Y10</f>
        <v>400516.48</v>
      </c>
      <c r="E15" s="4">
        <f>'[2]План 2022'!$X10</f>
        <v>3519</v>
      </c>
      <c r="F15" s="55">
        <f>'[2]План 2022'!$Y10</f>
        <v>400516.48</v>
      </c>
      <c r="G15" s="6">
        <f t="shared" si="0"/>
        <v>0</v>
      </c>
      <c r="H15" s="266">
        <f t="shared" ref="H15:H45" si="3">F15-D15</f>
        <v>0</v>
      </c>
      <c r="I15" s="7"/>
      <c r="J15" s="46"/>
      <c r="K15" s="7"/>
      <c r="L15" s="7"/>
      <c r="M15" s="7"/>
      <c r="N15" s="77"/>
      <c r="O15" s="4">
        <f>'[1]План 2022'!$AF10</f>
        <v>35</v>
      </c>
      <c r="P15" s="55">
        <f>'[1]План 2022'!$AG10</f>
        <v>23319.13</v>
      </c>
      <c r="Q15" s="4">
        <f>'[2]План 2022'!$AF10</f>
        <v>35</v>
      </c>
      <c r="R15" s="55">
        <f>'[2]План 2022'!$AG10</f>
        <v>23319.13</v>
      </c>
      <c r="S15" s="6">
        <f t="shared" si="1"/>
        <v>0</v>
      </c>
      <c r="T15" s="50">
        <f t="shared" si="2"/>
        <v>0</v>
      </c>
      <c r="U15" s="7"/>
      <c r="V15" s="112"/>
      <c r="W15" s="7"/>
      <c r="X15" s="7"/>
      <c r="Y15" s="7"/>
      <c r="Z15" s="77"/>
      <c r="AC15" s="35"/>
    </row>
    <row r="16" spans="1:29" x14ac:dyDescent="0.25">
      <c r="A16" s="25">
        <v>3</v>
      </c>
      <c r="B16" s="26" t="str">
        <f>'Скорая медицинская помощь'!B16</f>
        <v>ККОД</v>
      </c>
      <c r="C16" s="4">
        <f>'[1]План 2022'!$X11</f>
        <v>3145</v>
      </c>
      <c r="D16" s="55">
        <f>'[1]План 2022'!$Y11</f>
        <v>684193.68</v>
      </c>
      <c r="E16" s="4">
        <f>'[2]План 2022'!$X11</f>
        <v>3145</v>
      </c>
      <c r="F16" s="55">
        <f>'[2]План 2022'!$Y11</f>
        <v>684193.68</v>
      </c>
      <c r="G16" s="6">
        <f t="shared" si="0"/>
        <v>0</v>
      </c>
      <c r="H16" s="266">
        <f t="shared" si="3"/>
        <v>0</v>
      </c>
      <c r="I16" s="7"/>
      <c r="J16" s="46"/>
      <c r="K16" s="7"/>
      <c r="L16" s="7"/>
      <c r="M16" s="7"/>
      <c r="N16" s="77"/>
      <c r="O16" s="4">
        <f>'[1]План 2022'!$AF11</f>
        <v>0</v>
      </c>
      <c r="P16" s="55">
        <f>'[1]План 2022'!$AG11</f>
        <v>0</v>
      </c>
      <c r="Q16" s="4">
        <f>'[2]План 2022'!$AF11</f>
        <v>0</v>
      </c>
      <c r="R16" s="55">
        <f>'[2]План 2022'!$AG11</f>
        <v>0</v>
      </c>
      <c r="S16" s="6">
        <f t="shared" si="1"/>
        <v>0</v>
      </c>
      <c r="T16" s="50">
        <f t="shared" si="2"/>
        <v>0</v>
      </c>
      <c r="U16" s="7"/>
      <c r="V16" s="112"/>
      <c r="W16" s="7"/>
      <c r="X16" s="7"/>
      <c r="Y16" s="7"/>
      <c r="Z16" s="77"/>
      <c r="AC16" s="35"/>
    </row>
    <row r="17" spans="1:59" x14ac:dyDescent="0.25">
      <c r="A17" s="27">
        <v>4</v>
      </c>
      <c r="B17" s="26" t="str">
        <f>'Скорая медицинская помощь'!B17</f>
        <v>КККВД</v>
      </c>
      <c r="C17" s="4">
        <f>'[1]План 2022'!$X12</f>
        <v>528</v>
      </c>
      <c r="D17" s="55">
        <f>'[1]План 2022'!$Y12</f>
        <v>51465.09</v>
      </c>
      <c r="E17" s="4">
        <f>'[2]План 2022'!$X12</f>
        <v>528</v>
      </c>
      <c r="F17" s="55">
        <f>'[2]План 2022'!$Y12</f>
        <v>51465.09</v>
      </c>
      <c r="G17" s="6">
        <f t="shared" si="0"/>
        <v>0</v>
      </c>
      <c r="H17" s="266">
        <f t="shared" si="3"/>
        <v>0</v>
      </c>
      <c r="I17" s="7"/>
      <c r="J17" s="46"/>
      <c r="K17" s="7"/>
      <c r="L17" s="7"/>
      <c r="M17" s="7"/>
      <c r="N17" s="77"/>
      <c r="O17" s="4">
        <f>'[1]План 2022'!$AF12</f>
        <v>0</v>
      </c>
      <c r="P17" s="55">
        <f>'[1]План 2022'!$AG12</f>
        <v>0</v>
      </c>
      <c r="Q17" s="4">
        <f>'[2]План 2022'!$AF12</f>
        <v>0</v>
      </c>
      <c r="R17" s="55">
        <f>'[2]План 2022'!$AG12</f>
        <v>0</v>
      </c>
      <c r="S17" s="6">
        <f t="shared" si="1"/>
        <v>0</v>
      </c>
      <c r="T17" s="50">
        <f t="shared" si="2"/>
        <v>0</v>
      </c>
      <c r="U17" s="7"/>
      <c r="V17" s="112"/>
      <c r="W17" s="7"/>
      <c r="X17" s="7"/>
      <c r="Y17" s="7"/>
      <c r="Z17" s="77"/>
      <c r="AC17" s="35"/>
    </row>
    <row r="18" spans="1:59" x14ac:dyDescent="0.25">
      <c r="A18" s="25">
        <v>5</v>
      </c>
      <c r="B18" s="26" t="str">
        <f>'Скорая медицинская помощь'!B18</f>
        <v>Краев.стоматология</v>
      </c>
      <c r="C18" s="4">
        <f>'[1]План 2022'!$X13</f>
        <v>0</v>
      </c>
      <c r="D18" s="55">
        <f>'[1]План 2022'!$Y13</f>
        <v>0</v>
      </c>
      <c r="E18" s="4">
        <f>'[2]План 2022'!$X13</f>
        <v>0</v>
      </c>
      <c r="F18" s="55">
        <f>'[2]План 2022'!$Y13</f>
        <v>0</v>
      </c>
      <c r="G18" s="6">
        <f t="shared" si="0"/>
        <v>0</v>
      </c>
      <c r="H18" s="266">
        <f t="shared" si="3"/>
        <v>0</v>
      </c>
      <c r="I18" s="7"/>
      <c r="J18" s="46"/>
      <c r="K18" s="7"/>
      <c r="L18" s="7"/>
      <c r="M18" s="7"/>
      <c r="N18" s="77"/>
      <c r="O18" s="4">
        <f>'[1]План 2022'!$AF13</f>
        <v>0</v>
      </c>
      <c r="P18" s="55">
        <f>'[1]План 2022'!$AG13</f>
        <v>0</v>
      </c>
      <c r="Q18" s="4">
        <f>'[2]План 2022'!$AF13</f>
        <v>0</v>
      </c>
      <c r="R18" s="55">
        <f>'[2]План 2022'!$AG13</f>
        <v>0</v>
      </c>
      <c r="S18" s="6">
        <f t="shared" si="1"/>
        <v>0</v>
      </c>
      <c r="T18" s="50">
        <f t="shared" si="2"/>
        <v>0</v>
      </c>
      <c r="U18" s="7"/>
      <c r="V18" s="112"/>
      <c r="W18" s="7"/>
      <c r="X18" s="7"/>
      <c r="Y18" s="7"/>
      <c r="Z18" s="77"/>
      <c r="AC18" s="35"/>
    </row>
    <row r="19" spans="1:59" s="2" customFormat="1" x14ac:dyDescent="0.25">
      <c r="A19" s="27">
        <v>6</v>
      </c>
      <c r="B19" s="26" t="str">
        <f>'Скорая медицинская помощь'!B19</f>
        <v>ГДИБ</v>
      </c>
      <c r="C19" s="4">
        <f>'[1]План 2022'!$X14</f>
        <v>1692</v>
      </c>
      <c r="D19" s="55">
        <f>'[1]План 2022'!$Y14</f>
        <v>165692.88</v>
      </c>
      <c r="E19" s="4">
        <f>'[2]План 2022'!$X14</f>
        <v>1692</v>
      </c>
      <c r="F19" s="55">
        <f>'[2]План 2022'!$Y14</f>
        <v>165692.88</v>
      </c>
      <c r="G19" s="6">
        <f t="shared" si="0"/>
        <v>0</v>
      </c>
      <c r="H19" s="266">
        <f t="shared" si="3"/>
        <v>0</v>
      </c>
      <c r="I19" s="7"/>
      <c r="J19" s="46"/>
      <c r="K19" s="7"/>
      <c r="L19" s="7"/>
      <c r="M19" s="7"/>
      <c r="N19" s="77"/>
      <c r="O19" s="4">
        <f>'[1]План 2022'!$AF14</f>
        <v>0</v>
      </c>
      <c r="P19" s="55">
        <f>'[1]План 2022'!$AG14</f>
        <v>0</v>
      </c>
      <c r="Q19" s="4">
        <f>'[2]План 2022'!$AF14</f>
        <v>0</v>
      </c>
      <c r="R19" s="55">
        <f>'[2]План 2022'!$AG14</f>
        <v>0</v>
      </c>
      <c r="S19" s="6">
        <f t="shared" si="1"/>
        <v>0</v>
      </c>
      <c r="T19" s="50">
        <f t="shared" si="2"/>
        <v>0</v>
      </c>
      <c r="U19" s="7"/>
      <c r="V19" s="112"/>
      <c r="W19" s="7"/>
      <c r="X19" s="7"/>
      <c r="Y19" s="7"/>
      <c r="Z19" s="77"/>
      <c r="AB19" s="1"/>
      <c r="AC19" s="35"/>
    </row>
    <row r="20" spans="1:59" s="2" customFormat="1" x14ac:dyDescent="0.25">
      <c r="A20" s="25">
        <v>7</v>
      </c>
      <c r="B20" s="26" t="str">
        <f>'Скорая медицинская помощь'!B20</f>
        <v>КККД</v>
      </c>
      <c r="C20" s="4">
        <f>'[1]План 2022'!$X15</f>
        <v>0</v>
      </c>
      <c r="D20" s="55">
        <f>'[1]План 2022'!$Y15</f>
        <v>0</v>
      </c>
      <c r="E20" s="4">
        <f>'[2]План 2022'!$X15</f>
        <v>0</v>
      </c>
      <c r="F20" s="55">
        <f>'[2]План 2022'!$Y15</f>
        <v>0</v>
      </c>
      <c r="G20" s="6">
        <f t="shared" si="0"/>
        <v>0</v>
      </c>
      <c r="H20" s="266">
        <f t="shared" si="3"/>
        <v>0</v>
      </c>
      <c r="I20" s="7"/>
      <c r="J20" s="46"/>
      <c r="K20" s="7"/>
      <c r="L20" s="7"/>
      <c r="M20" s="7"/>
      <c r="N20" s="77"/>
      <c r="O20" s="4">
        <f>'[1]План 2022'!$AF15</f>
        <v>0</v>
      </c>
      <c r="P20" s="55">
        <f>'[1]План 2022'!$AG15</f>
        <v>0</v>
      </c>
      <c r="Q20" s="4">
        <f>'[2]План 2022'!$AF15</f>
        <v>0</v>
      </c>
      <c r="R20" s="55">
        <f>'[2]План 2022'!$AG15</f>
        <v>0</v>
      </c>
      <c r="S20" s="6">
        <f t="shared" si="1"/>
        <v>0</v>
      </c>
      <c r="T20" s="50">
        <f t="shared" si="2"/>
        <v>0</v>
      </c>
      <c r="U20" s="7"/>
      <c r="V20" s="112"/>
      <c r="W20" s="7"/>
      <c r="X20" s="7"/>
      <c r="Y20" s="7"/>
      <c r="Z20" s="77"/>
      <c r="AB20" s="1"/>
      <c r="AC20" s="35"/>
    </row>
    <row r="21" spans="1:59" s="2" customFormat="1" x14ac:dyDescent="0.25">
      <c r="A21" s="27">
        <v>8</v>
      </c>
      <c r="B21" s="26" t="str">
        <f>'Скорая медицинская помощь'!B21</f>
        <v>ГБ № 1</v>
      </c>
      <c r="C21" s="4">
        <f>'[1]План 2022'!$X16</f>
        <v>2641</v>
      </c>
      <c r="D21" s="55">
        <f>'[1]План 2022'!$Y16</f>
        <v>416571.3</v>
      </c>
      <c r="E21" s="4">
        <f>'[2]План 2022'!$X16</f>
        <v>2641</v>
      </c>
      <c r="F21" s="55">
        <f>'[2]План 2022'!$Y16</f>
        <v>416571.3</v>
      </c>
      <c r="G21" s="6">
        <f t="shared" si="0"/>
        <v>0</v>
      </c>
      <c r="H21" s="266">
        <f t="shared" si="3"/>
        <v>0</v>
      </c>
      <c r="I21" s="7"/>
      <c r="J21" s="46"/>
      <c r="K21" s="7"/>
      <c r="L21" s="7"/>
      <c r="M21" s="7"/>
      <c r="N21" s="77"/>
      <c r="O21" s="4">
        <f>'[1]План 2022'!$AF16</f>
        <v>0</v>
      </c>
      <c r="P21" s="55">
        <f>'[1]План 2022'!$AG16</f>
        <v>0</v>
      </c>
      <c r="Q21" s="4">
        <f>'[2]План 2022'!$AF16</f>
        <v>0</v>
      </c>
      <c r="R21" s="55">
        <f>'[2]План 2022'!$AG16</f>
        <v>0</v>
      </c>
      <c r="S21" s="6">
        <f t="shared" si="1"/>
        <v>0</v>
      </c>
      <c r="T21" s="50">
        <f t="shared" si="2"/>
        <v>0</v>
      </c>
      <c r="U21" s="7"/>
      <c r="V21" s="112"/>
      <c r="W21" s="7"/>
      <c r="X21" s="7"/>
      <c r="Y21" s="7"/>
      <c r="Z21" s="77"/>
      <c r="AA21" s="264"/>
      <c r="AB21" s="1"/>
      <c r="AC21" s="35"/>
    </row>
    <row r="22" spans="1:59" s="2" customFormat="1" x14ac:dyDescent="0.25">
      <c r="A22" s="25">
        <v>9</v>
      </c>
      <c r="B22" s="26" t="str">
        <f>'Скорая медицинская помощь'!B22</f>
        <v>ГБ № 2</v>
      </c>
      <c r="C22" s="4">
        <f>'[1]План 2022'!$X17</f>
        <v>5746</v>
      </c>
      <c r="D22" s="55">
        <f>'[1]План 2022'!$Y17</f>
        <v>781876.24</v>
      </c>
      <c r="E22" s="4">
        <f>'[2]План 2022'!$X17</f>
        <v>5746</v>
      </c>
      <c r="F22" s="55">
        <f>'[2]План 2022'!$Y17</f>
        <v>781876.24</v>
      </c>
      <c r="G22" s="6">
        <f t="shared" si="0"/>
        <v>0</v>
      </c>
      <c r="H22" s="266">
        <f t="shared" si="3"/>
        <v>0</v>
      </c>
      <c r="I22" s="7"/>
      <c r="J22" s="46"/>
      <c r="K22" s="7"/>
      <c r="L22" s="7"/>
      <c r="M22" s="7"/>
      <c r="N22" s="77"/>
      <c r="O22" s="4">
        <f>'[1]План 2022'!$AF17</f>
        <v>15</v>
      </c>
      <c r="P22" s="55">
        <f>'[1]План 2022'!$AG17</f>
        <v>6990.05</v>
      </c>
      <c r="Q22" s="4">
        <f>'[2]План 2022'!$AF17</f>
        <v>15</v>
      </c>
      <c r="R22" s="55">
        <f>'[2]План 2022'!$AG17</f>
        <v>6990.05</v>
      </c>
      <c r="S22" s="6">
        <f t="shared" si="1"/>
        <v>0</v>
      </c>
      <c r="T22" s="50">
        <f t="shared" si="2"/>
        <v>0</v>
      </c>
      <c r="U22" s="7"/>
      <c r="V22" s="112"/>
      <c r="W22" s="7"/>
      <c r="X22" s="7"/>
      <c r="Y22" s="7"/>
      <c r="Z22" s="77"/>
      <c r="AA22" s="264"/>
      <c r="AB22" s="1"/>
      <c r="AC22" s="35"/>
      <c r="BG22" s="2">
        <f>'[3]Объемы на 01.07.2021'!$V$31</f>
        <v>8930</v>
      </c>
    </row>
    <row r="23" spans="1:59" s="2" customFormat="1" x14ac:dyDescent="0.25">
      <c r="A23" s="27">
        <v>10</v>
      </c>
      <c r="B23" s="26" t="str">
        <f>'Скорая медицинская помощь'!B23</f>
        <v>Род.дом</v>
      </c>
      <c r="C23" s="4">
        <f>'[1]План 2022'!$X18</f>
        <v>4385</v>
      </c>
      <c r="D23" s="55">
        <f>'[1]План 2022'!$Y18</f>
        <v>357542.5</v>
      </c>
      <c r="E23" s="4">
        <f>'[2]План 2022'!$X18</f>
        <v>4385</v>
      </c>
      <c r="F23" s="55">
        <f>'[2]План 2022'!$Y18</f>
        <v>357542.5</v>
      </c>
      <c r="G23" s="6">
        <f t="shared" si="0"/>
        <v>0</v>
      </c>
      <c r="H23" s="266">
        <f t="shared" si="3"/>
        <v>0</v>
      </c>
      <c r="I23" s="7"/>
      <c r="J23" s="46"/>
      <c r="K23" s="7"/>
      <c r="L23" s="7"/>
      <c r="M23" s="7"/>
      <c r="N23" s="77"/>
      <c r="O23" s="4">
        <f>'[1]План 2022'!$AF18</f>
        <v>0</v>
      </c>
      <c r="P23" s="55">
        <f>'[1]План 2022'!$AG18</f>
        <v>0</v>
      </c>
      <c r="Q23" s="4">
        <f>'[2]План 2022'!$AF18</f>
        <v>0</v>
      </c>
      <c r="R23" s="55">
        <f>'[2]План 2022'!$AG18</f>
        <v>0</v>
      </c>
      <c r="S23" s="6">
        <f t="shared" si="1"/>
        <v>0</v>
      </c>
      <c r="T23" s="50">
        <f t="shared" si="2"/>
        <v>0</v>
      </c>
      <c r="U23" s="7"/>
      <c r="V23" s="112"/>
      <c r="W23" s="7"/>
      <c r="X23" s="7"/>
      <c r="Y23" s="7"/>
      <c r="Z23" s="77"/>
      <c r="AB23" s="1"/>
      <c r="AC23" s="35"/>
    </row>
    <row r="24" spans="1:59" s="2" customFormat="1" x14ac:dyDescent="0.25">
      <c r="A24" s="25">
        <v>11</v>
      </c>
      <c r="B24" s="26" t="str">
        <f>'Скорая медицинская помощь'!B24</f>
        <v>Гериатр. больница</v>
      </c>
      <c r="C24" s="4">
        <f>'[1]План 2022'!$X19</f>
        <v>748</v>
      </c>
      <c r="D24" s="55">
        <f>'[1]План 2022'!$Y19</f>
        <v>106784.99</v>
      </c>
      <c r="E24" s="4">
        <f>'[2]План 2022'!$X19</f>
        <v>748</v>
      </c>
      <c r="F24" s="55">
        <f>'[2]План 2022'!$Y19</f>
        <v>106784.99</v>
      </c>
      <c r="G24" s="6">
        <f t="shared" si="0"/>
        <v>0</v>
      </c>
      <c r="H24" s="266">
        <f t="shared" si="3"/>
        <v>0</v>
      </c>
      <c r="I24" s="7"/>
      <c r="J24" s="46"/>
      <c r="K24" s="7"/>
      <c r="L24" s="7"/>
      <c r="M24" s="7"/>
      <c r="N24" s="77"/>
      <c r="O24" s="4">
        <f>'[1]План 2022'!$AF19</f>
        <v>0</v>
      </c>
      <c r="P24" s="55">
        <f>'[1]План 2022'!$AG19</f>
        <v>0</v>
      </c>
      <c r="Q24" s="4">
        <f>'[2]План 2022'!$AF19</f>
        <v>0</v>
      </c>
      <c r="R24" s="55">
        <f>'[2]План 2022'!$AG19</f>
        <v>0</v>
      </c>
      <c r="S24" s="6">
        <f t="shared" si="1"/>
        <v>0</v>
      </c>
      <c r="T24" s="50">
        <f t="shared" si="2"/>
        <v>0</v>
      </c>
      <c r="U24" s="7"/>
      <c r="V24" s="112"/>
      <c r="W24" s="7"/>
      <c r="X24" s="7"/>
      <c r="Y24" s="7"/>
      <c r="Z24" s="77"/>
      <c r="AB24" s="1"/>
      <c r="AC24" s="35"/>
    </row>
    <row r="25" spans="1:59" s="2" customFormat="1" x14ac:dyDescent="0.25">
      <c r="A25" s="27">
        <v>12</v>
      </c>
      <c r="B25" s="26" t="str">
        <f>'Скорая медицинская помощь'!B25</f>
        <v>ГП № 1</v>
      </c>
      <c r="C25" s="4">
        <f>'[1]План 2022'!$X20</f>
        <v>0</v>
      </c>
      <c r="D25" s="55">
        <f>'[1]План 2022'!$Y20</f>
        <v>0</v>
      </c>
      <c r="E25" s="4">
        <f>'[2]План 2022'!$X20</f>
        <v>0</v>
      </c>
      <c r="F25" s="55">
        <f>'[2]План 2022'!$Y20</f>
        <v>0</v>
      </c>
      <c r="G25" s="6">
        <f t="shared" si="0"/>
        <v>0</v>
      </c>
      <c r="H25" s="266">
        <f t="shared" si="3"/>
        <v>0</v>
      </c>
      <c r="I25" s="7"/>
      <c r="J25" s="46"/>
      <c r="K25" s="7"/>
      <c r="L25" s="7"/>
      <c r="M25" s="7"/>
      <c r="N25" s="77"/>
      <c r="O25" s="4">
        <f>'[1]План 2022'!$AF20</f>
        <v>0</v>
      </c>
      <c r="P25" s="55">
        <f>'[1]План 2022'!$AG20</f>
        <v>0</v>
      </c>
      <c r="Q25" s="4">
        <f>'[2]План 2022'!$AF20</f>
        <v>0</v>
      </c>
      <c r="R25" s="55">
        <f>'[2]План 2022'!$AG20</f>
        <v>0</v>
      </c>
      <c r="S25" s="6">
        <f t="shared" si="1"/>
        <v>0</v>
      </c>
      <c r="T25" s="50">
        <f t="shared" si="2"/>
        <v>0</v>
      </c>
      <c r="U25" s="7"/>
      <c r="V25" s="112"/>
      <c r="W25" s="7"/>
      <c r="X25" s="7"/>
      <c r="Y25" s="7"/>
      <c r="Z25" s="77"/>
      <c r="AB25" s="1"/>
      <c r="AC25" s="35"/>
    </row>
    <row r="26" spans="1:59" s="2" customFormat="1" x14ac:dyDescent="0.25">
      <c r="A26" s="25">
        <v>13</v>
      </c>
      <c r="B26" s="26" t="str">
        <f>'Скорая медицинская помощь'!B26</f>
        <v>ГП № 3</v>
      </c>
      <c r="C26" s="4">
        <f>'[1]План 2022'!$X21</f>
        <v>0</v>
      </c>
      <c r="D26" s="55">
        <f>'[1]План 2022'!$Y21</f>
        <v>0</v>
      </c>
      <c r="E26" s="4">
        <f>'[2]План 2022'!$X21</f>
        <v>0</v>
      </c>
      <c r="F26" s="55">
        <f>'[2]План 2022'!$Y21</f>
        <v>0</v>
      </c>
      <c r="G26" s="6">
        <f t="shared" si="0"/>
        <v>0</v>
      </c>
      <c r="H26" s="266">
        <f t="shared" si="3"/>
        <v>0</v>
      </c>
      <c r="I26" s="7"/>
      <c r="J26" s="46"/>
      <c r="K26" s="7"/>
      <c r="L26" s="7"/>
      <c r="M26" s="7"/>
      <c r="N26" s="77"/>
      <c r="O26" s="4">
        <f>'[1]План 2022'!$AF21</f>
        <v>0</v>
      </c>
      <c r="P26" s="55">
        <f>'[1]План 2022'!$AG21</f>
        <v>0</v>
      </c>
      <c r="Q26" s="4">
        <f>'[2]План 2022'!$AF21</f>
        <v>0</v>
      </c>
      <c r="R26" s="55">
        <f>'[2]План 2022'!$AG21</f>
        <v>0</v>
      </c>
      <c r="S26" s="6">
        <f t="shared" si="1"/>
        <v>0</v>
      </c>
      <c r="T26" s="50">
        <f t="shared" si="2"/>
        <v>0</v>
      </c>
      <c r="U26" s="7"/>
      <c r="V26" s="112"/>
      <c r="W26" s="7"/>
      <c r="X26" s="7"/>
      <c r="Y26" s="7"/>
      <c r="Z26" s="77"/>
      <c r="AB26" s="1"/>
      <c r="AC26" s="35"/>
    </row>
    <row r="27" spans="1:59" s="2" customFormat="1" x14ac:dyDescent="0.25">
      <c r="A27" s="27">
        <v>14</v>
      </c>
      <c r="B27" s="26" t="str">
        <f>'Скорая медицинская помощь'!B27</f>
        <v>ГДП № 1</v>
      </c>
      <c r="C27" s="4">
        <f>'[1]План 2022'!$X22</f>
        <v>0</v>
      </c>
      <c r="D27" s="55">
        <f>'[1]План 2022'!$Y22</f>
        <v>0</v>
      </c>
      <c r="E27" s="4">
        <f>'[2]План 2022'!$X22</f>
        <v>0</v>
      </c>
      <c r="F27" s="55">
        <f>'[2]План 2022'!$Y22</f>
        <v>0</v>
      </c>
      <c r="G27" s="6">
        <f t="shared" si="0"/>
        <v>0</v>
      </c>
      <c r="H27" s="266">
        <f t="shared" si="3"/>
        <v>0</v>
      </c>
      <c r="I27" s="7"/>
      <c r="J27" s="46"/>
      <c r="K27" s="7"/>
      <c r="L27" s="7"/>
      <c r="M27" s="7"/>
      <c r="N27" s="77"/>
      <c r="O27" s="4">
        <f>'[1]План 2022'!$AF22</f>
        <v>0</v>
      </c>
      <c r="P27" s="55">
        <f>'[1]План 2022'!$AG22</f>
        <v>0</v>
      </c>
      <c r="Q27" s="4">
        <f>'[2]План 2022'!$AF22</f>
        <v>0</v>
      </c>
      <c r="R27" s="55">
        <f>'[2]План 2022'!$AG22</f>
        <v>0</v>
      </c>
      <c r="S27" s="6">
        <f t="shared" si="1"/>
        <v>0</v>
      </c>
      <c r="T27" s="50">
        <f t="shared" si="2"/>
        <v>0</v>
      </c>
      <c r="U27" s="7"/>
      <c r="V27" s="112"/>
      <c r="W27" s="7"/>
      <c r="X27" s="7"/>
      <c r="Y27" s="7"/>
      <c r="Z27" s="77"/>
      <c r="AB27" s="1"/>
      <c r="AC27" s="35"/>
    </row>
    <row r="28" spans="1:59" s="2" customFormat="1" x14ac:dyDescent="0.25">
      <c r="A28" s="25">
        <v>15</v>
      </c>
      <c r="B28" s="26" t="str">
        <f>'Скорая медицинская помощь'!B28</f>
        <v>ГДП № 2</v>
      </c>
      <c r="C28" s="4">
        <f>'[1]План 2022'!$X23</f>
        <v>0</v>
      </c>
      <c r="D28" s="55">
        <f>'[1]План 2022'!$Y23</f>
        <v>0</v>
      </c>
      <c r="E28" s="4">
        <f>'[2]План 2022'!$X23</f>
        <v>0</v>
      </c>
      <c r="F28" s="55">
        <f>'[2]План 2022'!$Y23</f>
        <v>0</v>
      </c>
      <c r="G28" s="6">
        <f t="shared" si="0"/>
        <v>0</v>
      </c>
      <c r="H28" s="266">
        <f t="shared" si="3"/>
        <v>0</v>
      </c>
      <c r="I28" s="7"/>
      <c r="J28" s="46"/>
      <c r="K28" s="7"/>
      <c r="L28" s="7"/>
      <c r="M28" s="7"/>
      <c r="N28" s="77"/>
      <c r="O28" s="4">
        <f>'[1]План 2022'!$AF23</f>
        <v>0</v>
      </c>
      <c r="P28" s="55">
        <f>'[1]План 2022'!$AG23</f>
        <v>0</v>
      </c>
      <c r="Q28" s="4">
        <f>'[2]План 2022'!$AF23</f>
        <v>0</v>
      </c>
      <c r="R28" s="55">
        <f>'[2]План 2022'!$AG23</f>
        <v>0</v>
      </c>
      <c r="S28" s="6">
        <f t="shared" si="1"/>
        <v>0</v>
      </c>
      <c r="T28" s="50">
        <f t="shared" si="2"/>
        <v>0</v>
      </c>
      <c r="U28" s="7"/>
      <c r="V28" s="112"/>
      <c r="W28" s="7"/>
      <c r="X28" s="7"/>
      <c r="Y28" s="7"/>
      <c r="Z28" s="77"/>
      <c r="AB28" s="1"/>
      <c r="AC28" s="35"/>
    </row>
    <row r="29" spans="1:59" s="2" customFormat="1" x14ac:dyDescent="0.25">
      <c r="A29" s="27">
        <v>16</v>
      </c>
      <c r="B29" s="26" t="str">
        <f>'Скорая медицинская помощь'!B29</f>
        <v>Гор. стоматология</v>
      </c>
      <c r="C29" s="4">
        <f>'[1]План 2022'!$X24</f>
        <v>0</v>
      </c>
      <c r="D29" s="55">
        <f>'[1]План 2022'!$Y24</f>
        <v>0</v>
      </c>
      <c r="E29" s="4">
        <f>'[2]План 2022'!$X24</f>
        <v>0</v>
      </c>
      <c r="F29" s="55">
        <f>'[2]План 2022'!$Y24</f>
        <v>0</v>
      </c>
      <c r="G29" s="6">
        <f t="shared" si="0"/>
        <v>0</v>
      </c>
      <c r="H29" s="266">
        <f t="shared" si="3"/>
        <v>0</v>
      </c>
      <c r="I29" s="7"/>
      <c r="J29" s="46"/>
      <c r="K29" s="7"/>
      <c r="L29" s="7"/>
      <c r="M29" s="7"/>
      <c r="N29" s="77"/>
      <c r="O29" s="4">
        <f>'[1]План 2022'!$AF24</f>
        <v>0</v>
      </c>
      <c r="P29" s="55">
        <f>'[1]План 2022'!$AG24</f>
        <v>0</v>
      </c>
      <c r="Q29" s="4">
        <f>'[2]План 2022'!$AF24</f>
        <v>0</v>
      </c>
      <c r="R29" s="55">
        <f>'[2]План 2022'!$AG24</f>
        <v>0</v>
      </c>
      <c r="S29" s="6">
        <f t="shared" si="1"/>
        <v>0</v>
      </c>
      <c r="T29" s="50">
        <f t="shared" si="2"/>
        <v>0</v>
      </c>
      <c r="U29" s="7"/>
      <c r="V29" s="112"/>
      <c r="W29" s="7"/>
      <c r="X29" s="7"/>
      <c r="Y29" s="7"/>
      <c r="Z29" s="77"/>
      <c r="AB29" s="1"/>
      <c r="AC29" s="35"/>
    </row>
    <row r="30" spans="1:59" s="2" customFormat="1" x14ac:dyDescent="0.25">
      <c r="A30" s="25">
        <v>17</v>
      </c>
      <c r="B30" s="26" t="str">
        <f>'Скорая медицинская помощь'!B30</f>
        <v>Детск. стоматолог.</v>
      </c>
      <c r="C30" s="4">
        <f>'[1]План 2022'!$X25</f>
        <v>0</v>
      </c>
      <c r="D30" s="55">
        <f>'[1]План 2022'!$Y25</f>
        <v>0</v>
      </c>
      <c r="E30" s="4">
        <f>'[2]План 2022'!$X25</f>
        <v>0</v>
      </c>
      <c r="F30" s="55">
        <f>'[2]План 2022'!$Y25</f>
        <v>0</v>
      </c>
      <c r="G30" s="6">
        <f t="shared" si="0"/>
        <v>0</v>
      </c>
      <c r="H30" s="266">
        <f t="shared" si="3"/>
        <v>0</v>
      </c>
      <c r="I30" s="7"/>
      <c r="J30" s="46"/>
      <c r="K30" s="7"/>
      <c r="L30" s="7"/>
      <c r="M30" s="7"/>
      <c r="N30" s="77"/>
      <c r="O30" s="4">
        <f>'[1]План 2022'!$AF25</f>
        <v>0</v>
      </c>
      <c r="P30" s="55">
        <f>'[1]План 2022'!$AG25</f>
        <v>0</v>
      </c>
      <c r="Q30" s="4">
        <f>'[2]План 2022'!$AF25</f>
        <v>0</v>
      </c>
      <c r="R30" s="55">
        <f>'[2]План 2022'!$AG25</f>
        <v>0</v>
      </c>
      <c r="S30" s="6">
        <f t="shared" si="1"/>
        <v>0</v>
      </c>
      <c r="T30" s="50">
        <f t="shared" si="2"/>
        <v>0</v>
      </c>
      <c r="U30" s="7"/>
      <c r="V30" s="112"/>
      <c r="W30" s="7"/>
      <c r="X30" s="7"/>
      <c r="Y30" s="7"/>
      <c r="Z30" s="77"/>
      <c r="AB30" s="1"/>
      <c r="AC30" s="35"/>
    </row>
    <row r="31" spans="1:59" s="2" customFormat="1" x14ac:dyDescent="0.25">
      <c r="A31" s="27">
        <v>18</v>
      </c>
      <c r="B31" s="26">
        <f>'Скорая медицинская помощь'!B31</f>
        <v>0</v>
      </c>
      <c r="C31" s="4">
        <f>'[1]План 2022'!$X26</f>
        <v>0</v>
      </c>
      <c r="D31" s="55">
        <f>'[1]План 2022'!$Y26</f>
        <v>0</v>
      </c>
      <c r="E31" s="4">
        <f>'[2]План 2022'!$X26</f>
        <v>0</v>
      </c>
      <c r="F31" s="55">
        <f>'[2]План 2022'!$Y26</f>
        <v>0</v>
      </c>
      <c r="G31" s="6">
        <f t="shared" si="0"/>
        <v>0</v>
      </c>
      <c r="H31" s="266">
        <f t="shared" si="3"/>
        <v>0</v>
      </c>
      <c r="I31" s="7"/>
      <c r="J31" s="46"/>
      <c r="K31" s="7"/>
      <c r="L31" s="7"/>
      <c r="M31" s="7"/>
      <c r="N31" s="77"/>
      <c r="O31" s="4">
        <f>'[1]План 2022'!$AF26</f>
        <v>0</v>
      </c>
      <c r="P31" s="55">
        <f>'[1]План 2022'!$AG26</f>
        <v>0</v>
      </c>
      <c r="Q31" s="4">
        <f>'[2]План 2022'!$AF26</f>
        <v>0</v>
      </c>
      <c r="R31" s="55">
        <f>'[2]План 2022'!$AG26</f>
        <v>0</v>
      </c>
      <c r="S31" s="6">
        <f t="shared" si="1"/>
        <v>0</v>
      </c>
      <c r="T31" s="50">
        <f t="shared" si="2"/>
        <v>0</v>
      </c>
      <c r="U31" s="7"/>
      <c r="V31" s="112"/>
      <c r="W31" s="7"/>
      <c r="X31" s="7"/>
      <c r="Y31" s="7"/>
      <c r="Z31" s="77"/>
      <c r="AB31" s="1"/>
      <c r="AC31" s="35"/>
    </row>
    <row r="32" spans="1:59" s="2" customFormat="1" x14ac:dyDescent="0.25">
      <c r="A32" s="25">
        <v>19</v>
      </c>
      <c r="B32" s="26" t="str">
        <f>'Скорая медицинская помощь'!B32</f>
        <v>ГССМП</v>
      </c>
      <c r="C32" s="4">
        <f>'[1]План 2022'!$X27</f>
        <v>0</v>
      </c>
      <c r="D32" s="55">
        <f>'[1]План 2022'!$Y27</f>
        <v>0</v>
      </c>
      <c r="E32" s="4">
        <f>'[2]План 2022'!$X27</f>
        <v>0</v>
      </c>
      <c r="F32" s="55">
        <f>'[2]План 2022'!$Y27</f>
        <v>0</v>
      </c>
      <c r="G32" s="6">
        <f t="shared" si="0"/>
        <v>0</v>
      </c>
      <c r="H32" s="266">
        <f t="shared" si="3"/>
        <v>0</v>
      </c>
      <c r="I32" s="7"/>
      <c r="J32" s="46"/>
      <c r="K32" s="7"/>
      <c r="L32" s="7"/>
      <c r="M32" s="7"/>
      <c r="N32" s="77"/>
      <c r="O32" s="4">
        <f>'[1]План 2022'!$AF27</f>
        <v>0</v>
      </c>
      <c r="P32" s="55">
        <f>'[1]План 2022'!$AG27</f>
        <v>0</v>
      </c>
      <c r="Q32" s="4">
        <f>'[2]План 2022'!$AF27</f>
        <v>0</v>
      </c>
      <c r="R32" s="55">
        <f>'[2]План 2022'!$AG27</f>
        <v>0</v>
      </c>
      <c r="S32" s="6">
        <f t="shared" si="1"/>
        <v>0</v>
      </c>
      <c r="T32" s="50">
        <f t="shared" si="2"/>
        <v>0</v>
      </c>
      <c r="U32" s="7"/>
      <c r="V32" s="112"/>
      <c r="W32" s="7"/>
      <c r="X32" s="7"/>
      <c r="Y32" s="7"/>
      <c r="Z32" s="77"/>
      <c r="AB32" s="1"/>
      <c r="AC32" s="35"/>
    </row>
    <row r="33" spans="1:29" s="2" customFormat="1" x14ac:dyDescent="0.25">
      <c r="A33" s="27">
        <v>20</v>
      </c>
      <c r="B33" s="26" t="str">
        <f>'Скорая медицинская помощь'!B33</f>
        <v>Елизов. ССМП</v>
      </c>
      <c r="C33" s="4">
        <f>'[1]План 2022'!$X28</f>
        <v>0</v>
      </c>
      <c r="D33" s="55">
        <f>'[1]План 2022'!$Y28</f>
        <v>0</v>
      </c>
      <c r="E33" s="4">
        <f>'[2]План 2022'!$X28</f>
        <v>0</v>
      </c>
      <c r="F33" s="55">
        <f>'[2]План 2022'!$Y28</f>
        <v>0</v>
      </c>
      <c r="G33" s="6">
        <f t="shared" si="0"/>
        <v>0</v>
      </c>
      <c r="H33" s="266">
        <f t="shared" si="3"/>
        <v>0</v>
      </c>
      <c r="I33" s="7"/>
      <c r="J33" s="46"/>
      <c r="K33" s="7"/>
      <c r="L33" s="7"/>
      <c r="M33" s="7"/>
      <c r="N33" s="77"/>
      <c r="O33" s="4">
        <f>'[1]План 2022'!$AF28</f>
        <v>0</v>
      </c>
      <c r="P33" s="55">
        <f>'[1]План 2022'!$AG28</f>
        <v>0</v>
      </c>
      <c r="Q33" s="4">
        <f>'[2]План 2022'!$AF28</f>
        <v>0</v>
      </c>
      <c r="R33" s="55">
        <f>'[2]План 2022'!$AG28</f>
        <v>0</v>
      </c>
      <c r="S33" s="6">
        <f t="shared" si="1"/>
        <v>0</v>
      </c>
      <c r="T33" s="50">
        <f t="shared" si="2"/>
        <v>0</v>
      </c>
      <c r="U33" s="7"/>
      <c r="V33" s="112"/>
      <c r="W33" s="7"/>
      <c r="X33" s="7"/>
      <c r="Y33" s="7"/>
      <c r="Z33" s="77"/>
      <c r="AB33" s="1"/>
      <c r="AC33" s="35"/>
    </row>
    <row r="34" spans="1:29" s="2" customFormat="1" x14ac:dyDescent="0.25">
      <c r="A34" s="25">
        <v>21</v>
      </c>
      <c r="B34" s="26" t="str">
        <f>'Скорая медицинская помощь'!B34</f>
        <v>ЕРБ</v>
      </c>
      <c r="C34" s="4">
        <f>'[1]План 2022'!$X29</f>
        <v>5980</v>
      </c>
      <c r="D34" s="55">
        <f>'[1]План 2022'!$Y29</f>
        <v>611485.54</v>
      </c>
      <c r="E34" s="4">
        <f>'[2]План 2022'!$X29</f>
        <v>5980</v>
      </c>
      <c r="F34" s="55">
        <f>'[2]План 2022'!$Y29</f>
        <v>611485.54</v>
      </c>
      <c r="G34" s="6">
        <f t="shared" si="0"/>
        <v>0</v>
      </c>
      <c r="H34" s="266">
        <f t="shared" si="3"/>
        <v>0</v>
      </c>
      <c r="I34" s="7"/>
      <c r="J34" s="259"/>
      <c r="K34" s="7"/>
      <c r="L34" s="7"/>
      <c r="M34" s="7"/>
      <c r="N34" s="77"/>
      <c r="O34" s="4">
        <f>'[1]План 2022'!$AF29</f>
        <v>0</v>
      </c>
      <c r="P34" s="55">
        <f>'[1]План 2022'!$AG29</f>
        <v>0</v>
      </c>
      <c r="Q34" s="4">
        <f>'[2]План 2022'!$AF29</f>
        <v>0</v>
      </c>
      <c r="R34" s="55">
        <f>'[2]План 2022'!$AG29</f>
        <v>0</v>
      </c>
      <c r="S34" s="6">
        <f t="shared" si="1"/>
        <v>0</v>
      </c>
      <c r="T34" s="50">
        <f t="shared" si="2"/>
        <v>0</v>
      </c>
      <c r="U34" s="7"/>
      <c r="V34" s="112"/>
      <c r="W34" s="7"/>
      <c r="X34" s="7"/>
      <c r="Y34" s="7"/>
      <c r="Z34" s="77"/>
      <c r="AB34" s="1"/>
      <c r="AC34" s="35"/>
    </row>
    <row r="35" spans="1:29" s="2" customFormat="1" x14ac:dyDescent="0.25">
      <c r="A35" s="27">
        <v>22</v>
      </c>
      <c r="B35" s="26" t="str">
        <f>'Скорая медицинская помощь'!B35</f>
        <v>Елизов. стом. полик.</v>
      </c>
      <c r="C35" s="4">
        <f>'[1]План 2022'!$X30</f>
        <v>0</v>
      </c>
      <c r="D35" s="55">
        <f>'[1]План 2022'!$Y30</f>
        <v>0</v>
      </c>
      <c r="E35" s="4">
        <f>'[2]План 2022'!$X30</f>
        <v>0</v>
      </c>
      <c r="F35" s="55">
        <f>'[2]План 2022'!$Y30</f>
        <v>0</v>
      </c>
      <c r="G35" s="6">
        <f t="shared" si="0"/>
        <v>0</v>
      </c>
      <c r="H35" s="266">
        <f t="shared" si="3"/>
        <v>0</v>
      </c>
      <c r="I35" s="7"/>
      <c r="J35" s="46"/>
      <c r="K35" s="7"/>
      <c r="L35" s="7"/>
      <c r="M35" s="7"/>
      <c r="N35" s="77"/>
      <c r="O35" s="4">
        <f>'[1]План 2022'!$AF30</f>
        <v>0</v>
      </c>
      <c r="P35" s="55">
        <f>'[1]План 2022'!$AG30</f>
        <v>0</v>
      </c>
      <c r="Q35" s="4">
        <f>'[2]План 2022'!$AF30</f>
        <v>0</v>
      </c>
      <c r="R35" s="55">
        <f>'[2]План 2022'!$AG30</f>
        <v>0</v>
      </c>
      <c r="S35" s="6">
        <f t="shared" si="1"/>
        <v>0</v>
      </c>
      <c r="T35" s="50">
        <f t="shared" si="2"/>
        <v>0</v>
      </c>
      <c r="U35" s="7"/>
      <c r="V35" s="112"/>
      <c r="W35" s="7"/>
      <c r="X35" s="7"/>
      <c r="Y35" s="7"/>
      <c r="Z35" s="77"/>
      <c r="AB35" s="1"/>
      <c r="AC35" s="35"/>
    </row>
    <row r="36" spans="1:29" s="2" customFormat="1" x14ac:dyDescent="0.25">
      <c r="A36" s="25">
        <v>23</v>
      </c>
      <c r="B36" s="26" t="str">
        <f>'Скорая медицинская помощь'!B36</f>
        <v>Вилючинская ГБ</v>
      </c>
      <c r="C36" s="4">
        <f>'[1]План 2022'!$X31</f>
        <v>1789</v>
      </c>
      <c r="D36" s="55">
        <f>'[1]План 2022'!$Y31</f>
        <v>169113.94</v>
      </c>
      <c r="E36" s="4">
        <f>'[2]План 2022'!$X31</f>
        <v>1789</v>
      </c>
      <c r="F36" s="55">
        <f>'[2]План 2022'!$Y31</f>
        <v>169113.94</v>
      </c>
      <c r="G36" s="6">
        <f t="shared" si="0"/>
        <v>0</v>
      </c>
      <c r="H36" s="266">
        <f t="shared" si="3"/>
        <v>0</v>
      </c>
      <c r="I36" s="7"/>
      <c r="J36" s="46"/>
      <c r="K36" s="7"/>
      <c r="L36" s="7"/>
      <c r="M36" s="7"/>
      <c r="N36" s="77"/>
      <c r="O36" s="4">
        <f>'[1]План 2022'!$AF31</f>
        <v>0</v>
      </c>
      <c r="P36" s="55">
        <f>'[1]План 2022'!$AG31</f>
        <v>0</v>
      </c>
      <c r="Q36" s="4">
        <f>'[2]План 2022'!$AF31</f>
        <v>0</v>
      </c>
      <c r="R36" s="55">
        <f>'[2]План 2022'!$AG31</f>
        <v>0</v>
      </c>
      <c r="S36" s="6">
        <f t="shared" si="1"/>
        <v>0</v>
      </c>
      <c r="T36" s="50">
        <f t="shared" si="2"/>
        <v>0</v>
      </c>
      <c r="U36" s="7"/>
      <c r="V36" s="112"/>
      <c r="W36" s="7"/>
      <c r="X36" s="7"/>
      <c r="Y36" s="7"/>
      <c r="Z36" s="77"/>
      <c r="AB36" s="1"/>
      <c r="AC36" s="35"/>
    </row>
    <row r="37" spans="1:29" s="2" customFormat="1" x14ac:dyDescent="0.25">
      <c r="A37" s="27">
        <v>24</v>
      </c>
      <c r="B37" s="26" t="str">
        <f>'Скорая медицинская помощь'!B37</f>
        <v>МСЧ УВД</v>
      </c>
      <c r="C37" s="4">
        <f>'[1]План 2022'!$X32</f>
        <v>95</v>
      </c>
      <c r="D37" s="55">
        <f>'[1]План 2022'!$Y32</f>
        <v>7738.56</v>
      </c>
      <c r="E37" s="4">
        <f>'[2]План 2022'!$X32</f>
        <v>95</v>
      </c>
      <c r="F37" s="55">
        <f>'[2]План 2022'!$Y32</f>
        <v>7738.56</v>
      </c>
      <c r="G37" s="6">
        <f t="shared" si="0"/>
        <v>0</v>
      </c>
      <c r="H37" s="266">
        <f t="shared" si="3"/>
        <v>0</v>
      </c>
      <c r="I37" s="7"/>
      <c r="J37" s="46"/>
      <c r="K37" s="7"/>
      <c r="L37" s="7"/>
      <c r="M37" s="7"/>
      <c r="N37" s="77"/>
      <c r="O37" s="4">
        <f>'[1]План 2022'!$AF32</f>
        <v>0</v>
      </c>
      <c r="P37" s="55">
        <f>'[1]План 2022'!$AG32</f>
        <v>0</v>
      </c>
      <c r="Q37" s="4">
        <f>'[2]План 2022'!$AF32</f>
        <v>0</v>
      </c>
      <c r="R37" s="55">
        <f>'[2]План 2022'!$AG32</f>
        <v>0</v>
      </c>
      <c r="S37" s="6">
        <f t="shared" si="1"/>
        <v>0</v>
      </c>
      <c r="T37" s="50">
        <f t="shared" si="2"/>
        <v>0</v>
      </c>
      <c r="U37" s="7"/>
      <c r="V37" s="112"/>
      <c r="W37" s="7"/>
      <c r="X37" s="7"/>
      <c r="Y37" s="7"/>
      <c r="Z37" s="77"/>
      <c r="AB37" s="1"/>
      <c r="AC37" s="35"/>
    </row>
    <row r="38" spans="1:29" s="2" customFormat="1" x14ac:dyDescent="0.25">
      <c r="A38" s="25">
        <v>25</v>
      </c>
      <c r="B38" s="26" t="str">
        <f>'Скорая медицинская помощь'!B38</f>
        <v>ДВОМЦ</v>
      </c>
      <c r="C38" s="4">
        <f>'[1]План 2022'!$X33</f>
        <v>677</v>
      </c>
      <c r="D38" s="55">
        <f>'[1]План 2022'!$Y33</f>
        <v>59182.66</v>
      </c>
      <c r="E38" s="4">
        <f>'[2]План 2022'!$X33</f>
        <v>677</v>
      </c>
      <c r="F38" s="55">
        <f>'[2]План 2022'!$Y33</f>
        <v>59182.66</v>
      </c>
      <c r="G38" s="6">
        <f t="shared" si="0"/>
        <v>0</v>
      </c>
      <c r="H38" s="266">
        <f t="shared" si="3"/>
        <v>0</v>
      </c>
      <c r="I38" s="7"/>
      <c r="J38" s="46"/>
      <c r="K38" s="7"/>
      <c r="L38" s="7"/>
      <c r="M38" s="7"/>
      <c r="N38" s="77"/>
      <c r="O38" s="4">
        <f>'[1]План 2022'!$AF33</f>
        <v>0</v>
      </c>
      <c r="P38" s="55">
        <f>'[1]План 2022'!$AG33</f>
        <v>0</v>
      </c>
      <c r="Q38" s="4">
        <f>'[2]План 2022'!$AF33</f>
        <v>0</v>
      </c>
      <c r="R38" s="55">
        <f>'[2]План 2022'!$AG33</f>
        <v>0</v>
      </c>
      <c r="S38" s="6">
        <f t="shared" si="1"/>
        <v>0</v>
      </c>
      <c r="T38" s="50">
        <f t="shared" si="2"/>
        <v>0</v>
      </c>
      <c r="U38" s="7"/>
      <c r="V38" s="112"/>
      <c r="W38" s="7"/>
      <c r="X38" s="7"/>
      <c r="Y38" s="7"/>
      <c r="Z38" s="77"/>
      <c r="AB38" s="1"/>
      <c r="AC38" s="35"/>
    </row>
    <row r="39" spans="1:29" s="2" customFormat="1" x14ac:dyDescent="0.25">
      <c r="A39" s="25">
        <v>26</v>
      </c>
      <c r="B39" s="26" t="str">
        <f>'Скорая медицинская помощь'!B39</f>
        <v>Филиал №2 ФГКУ "1477 ВМКГ"</v>
      </c>
      <c r="C39" s="4">
        <f>'[1]План 2022'!$X34</f>
        <v>150</v>
      </c>
      <c r="D39" s="55">
        <f>'[1]План 2022'!$Y34</f>
        <v>31141.79</v>
      </c>
      <c r="E39" s="4">
        <f>'[2]План 2022'!$X34</f>
        <v>150</v>
      </c>
      <c r="F39" s="55">
        <f>'[2]План 2022'!$Y34</f>
        <v>31141.79</v>
      </c>
      <c r="G39" s="6">
        <f t="shared" si="0"/>
        <v>0</v>
      </c>
      <c r="H39" s="266">
        <f t="shared" si="3"/>
        <v>0</v>
      </c>
      <c r="I39" s="7"/>
      <c r="J39" s="46"/>
      <c r="K39" s="7">
        <f>G39</f>
        <v>0</v>
      </c>
      <c r="L39" s="7">
        <f>H39</f>
        <v>0</v>
      </c>
      <c r="M39" s="7"/>
      <c r="N39" s="77"/>
      <c r="O39" s="4">
        <f>'[1]План 2022'!$AF34</f>
        <v>0</v>
      </c>
      <c r="P39" s="55">
        <f>'[1]План 2022'!$AG34</f>
        <v>0</v>
      </c>
      <c r="Q39" s="4">
        <f>'[2]План 2022'!$AF34</f>
        <v>0</v>
      </c>
      <c r="R39" s="55">
        <f>'[2]План 2022'!$AG34</f>
        <v>0</v>
      </c>
      <c r="S39" s="6">
        <f t="shared" si="1"/>
        <v>0</v>
      </c>
      <c r="T39" s="50">
        <f t="shared" si="2"/>
        <v>0</v>
      </c>
      <c r="U39" s="7"/>
      <c r="V39" s="112"/>
      <c r="W39" s="7"/>
      <c r="X39" s="7"/>
      <c r="Y39" s="7"/>
      <c r="Z39" s="77"/>
      <c r="AB39" s="1"/>
      <c r="AC39" s="35"/>
    </row>
    <row r="40" spans="1:29" s="2" customFormat="1" x14ac:dyDescent="0.25">
      <c r="A40" s="27">
        <v>27</v>
      </c>
      <c r="B40" s="26" t="str">
        <f>'Скорая медицинская помощь'!B40</f>
        <v>У-Камчатская РБ</v>
      </c>
      <c r="C40" s="4">
        <f>'[1]План 2022'!$X35</f>
        <v>399</v>
      </c>
      <c r="D40" s="55">
        <f>'[1]План 2022'!$Y35</f>
        <v>35359.49</v>
      </c>
      <c r="E40" s="4">
        <f>'[2]План 2022'!$X35</f>
        <v>399</v>
      </c>
      <c r="F40" s="55">
        <f>'[2]План 2022'!$Y35</f>
        <v>35359.49</v>
      </c>
      <c r="G40" s="6">
        <f t="shared" si="0"/>
        <v>0</v>
      </c>
      <c r="H40" s="266">
        <f t="shared" si="3"/>
        <v>0</v>
      </c>
      <c r="I40" s="7"/>
      <c r="J40" s="46"/>
      <c r="K40" s="7"/>
      <c r="L40" s="7"/>
      <c r="M40" s="7"/>
      <c r="N40" s="77"/>
      <c r="O40" s="4">
        <f>'[1]План 2022'!$AF35</f>
        <v>0</v>
      </c>
      <c r="P40" s="55">
        <f>'[1]План 2022'!$AG35</f>
        <v>0</v>
      </c>
      <c r="Q40" s="4">
        <f>'[2]План 2022'!$AF35</f>
        <v>0</v>
      </c>
      <c r="R40" s="55">
        <f>'[2]План 2022'!$AG35</f>
        <v>0</v>
      </c>
      <c r="S40" s="6">
        <f t="shared" si="1"/>
        <v>0</v>
      </c>
      <c r="T40" s="50">
        <f t="shared" si="2"/>
        <v>0</v>
      </c>
      <c r="U40" s="7"/>
      <c r="V40" s="112"/>
      <c r="W40" s="7"/>
      <c r="X40" s="7"/>
      <c r="Y40" s="7"/>
      <c r="Z40" s="77"/>
      <c r="AB40" s="1"/>
      <c r="AC40" s="35"/>
    </row>
    <row r="41" spans="1:29" s="2" customFormat="1" x14ac:dyDescent="0.25">
      <c r="A41" s="27">
        <v>28</v>
      </c>
      <c r="B41" s="26" t="str">
        <f>'Скорая медицинская помощь'!B41</f>
        <v>Ключевская РБ</v>
      </c>
      <c r="C41" s="4">
        <f>'[1]План 2022'!$X36</f>
        <v>553</v>
      </c>
      <c r="D41" s="55">
        <f>'[1]План 2022'!$Y36</f>
        <v>46335.35</v>
      </c>
      <c r="E41" s="4">
        <f>'[2]План 2022'!$X36</f>
        <v>553</v>
      </c>
      <c r="F41" s="55">
        <f>'[2]План 2022'!$Y36</f>
        <v>46335.35</v>
      </c>
      <c r="G41" s="6">
        <f t="shared" si="0"/>
        <v>0</v>
      </c>
      <c r="H41" s="266">
        <f t="shared" si="3"/>
        <v>0</v>
      </c>
      <c r="I41" s="7"/>
      <c r="J41" s="46"/>
      <c r="K41" s="7"/>
      <c r="L41" s="7"/>
      <c r="M41" s="7"/>
      <c r="N41" s="77"/>
      <c r="O41" s="4">
        <f>'[1]План 2022'!$AF36</f>
        <v>0</v>
      </c>
      <c r="P41" s="55">
        <f>'[1]План 2022'!$AG36</f>
        <v>0</v>
      </c>
      <c r="Q41" s="4">
        <f>'[2]План 2022'!$AF36</f>
        <v>0</v>
      </c>
      <c r="R41" s="55">
        <f>'[2]План 2022'!$AG36</f>
        <v>0</v>
      </c>
      <c r="S41" s="6">
        <f t="shared" si="1"/>
        <v>0</v>
      </c>
      <c r="T41" s="50">
        <f t="shared" si="2"/>
        <v>0</v>
      </c>
      <c r="U41" s="7"/>
      <c r="V41" s="112"/>
      <c r="W41" s="7"/>
      <c r="X41" s="7"/>
      <c r="Y41" s="7"/>
      <c r="Z41" s="77"/>
      <c r="AB41" s="1"/>
      <c r="AC41" s="35"/>
    </row>
    <row r="42" spans="1:29" s="2" customFormat="1" x14ac:dyDescent="0.25">
      <c r="A42" s="27">
        <v>29</v>
      </c>
      <c r="B42" s="26" t="str">
        <f>'Скорая медицинская помощь'!B42</f>
        <v>У-Большерецкая РБ</v>
      </c>
      <c r="C42" s="4">
        <f>'[1]План 2022'!$X37</f>
        <v>399</v>
      </c>
      <c r="D42" s="55">
        <f>'[1]План 2022'!$Y37</f>
        <v>38503.11</v>
      </c>
      <c r="E42" s="4">
        <f>'[2]План 2022'!$X37</f>
        <v>399</v>
      </c>
      <c r="F42" s="55">
        <f>'[2]План 2022'!$Y37</f>
        <v>38503.11</v>
      </c>
      <c r="G42" s="6">
        <f t="shared" si="0"/>
        <v>0</v>
      </c>
      <c r="H42" s="266">
        <f t="shared" si="3"/>
        <v>0</v>
      </c>
      <c r="I42" s="7"/>
      <c r="J42" s="46"/>
      <c r="K42" s="7"/>
      <c r="L42" s="7"/>
      <c r="M42" s="7"/>
      <c r="N42" s="77"/>
      <c r="O42" s="4">
        <f>'[1]План 2022'!$AF37</f>
        <v>0</v>
      </c>
      <c r="P42" s="55">
        <f>'[1]План 2022'!$AG37</f>
        <v>0</v>
      </c>
      <c r="Q42" s="4">
        <f>'[2]План 2022'!$AF37</f>
        <v>0</v>
      </c>
      <c r="R42" s="55">
        <f>'[2]План 2022'!$AG37</f>
        <v>0</v>
      </c>
      <c r="S42" s="6">
        <f t="shared" si="1"/>
        <v>0</v>
      </c>
      <c r="T42" s="50">
        <f t="shared" si="2"/>
        <v>0</v>
      </c>
      <c r="U42" s="7"/>
      <c r="V42" s="112"/>
      <c r="W42" s="7"/>
      <c r="X42" s="7"/>
      <c r="Y42" s="7"/>
      <c r="Z42" s="77"/>
      <c r="AB42" s="1"/>
      <c r="AC42" s="35"/>
    </row>
    <row r="43" spans="1:29" s="2" customFormat="1" x14ac:dyDescent="0.25">
      <c r="A43" s="27">
        <v>30</v>
      </c>
      <c r="B43" s="26" t="str">
        <f>'Скорая медицинская помощь'!B43</f>
        <v>Озерновская РБ</v>
      </c>
      <c r="C43" s="4">
        <f>'[1]План 2022'!$X38</f>
        <v>149</v>
      </c>
      <c r="D43" s="55">
        <f>'[1]План 2022'!$Y38</f>
        <v>13459.48</v>
      </c>
      <c r="E43" s="4">
        <f>'[2]План 2022'!$X38</f>
        <v>149</v>
      </c>
      <c r="F43" s="55">
        <f>'[2]План 2022'!$Y38</f>
        <v>13459.48</v>
      </c>
      <c r="G43" s="6">
        <f t="shared" si="0"/>
        <v>0</v>
      </c>
      <c r="H43" s="266">
        <f t="shared" si="3"/>
        <v>0</v>
      </c>
      <c r="I43" s="7"/>
      <c r="J43" s="46"/>
      <c r="K43" s="7"/>
      <c r="L43" s="7"/>
      <c r="M43" s="7"/>
      <c r="N43" s="77"/>
      <c r="O43" s="4">
        <f>'[1]План 2022'!$AF38</f>
        <v>0</v>
      </c>
      <c r="P43" s="55">
        <f>'[1]План 2022'!$AG38</f>
        <v>0</v>
      </c>
      <c r="Q43" s="4">
        <f>'[2]План 2022'!$AF38</f>
        <v>0</v>
      </c>
      <c r="R43" s="55">
        <f>'[2]План 2022'!$AG38</f>
        <v>0</v>
      </c>
      <c r="S43" s="6">
        <f t="shared" si="1"/>
        <v>0</v>
      </c>
      <c r="T43" s="50">
        <f t="shared" si="2"/>
        <v>0</v>
      </c>
      <c r="U43" s="7"/>
      <c r="V43" s="112"/>
      <c r="W43" s="7"/>
      <c r="X43" s="7"/>
      <c r="Y43" s="7"/>
      <c r="Z43" s="77"/>
      <c r="AB43" s="1"/>
      <c r="AC43" s="35"/>
    </row>
    <row r="44" spans="1:29" s="2" customFormat="1" x14ac:dyDescent="0.25">
      <c r="A44" s="25">
        <v>31</v>
      </c>
      <c r="B44" s="26" t="str">
        <f>'Скорая медицинская помощь'!B44</f>
        <v>Мильковская РБ</v>
      </c>
      <c r="C44" s="4">
        <f>'[1]План 2022'!$X39</f>
        <v>797</v>
      </c>
      <c r="D44" s="55">
        <f>'[1]План 2022'!$Y39</f>
        <v>94123.81</v>
      </c>
      <c r="E44" s="4">
        <f>'[2]План 2022'!$X39</f>
        <v>797</v>
      </c>
      <c r="F44" s="55">
        <f>'[2]План 2022'!$Y39</f>
        <v>94123.81</v>
      </c>
      <c r="G44" s="6">
        <f t="shared" si="0"/>
        <v>0</v>
      </c>
      <c r="H44" s="266">
        <f t="shared" si="3"/>
        <v>0</v>
      </c>
      <c r="I44" s="7"/>
      <c r="J44" s="46"/>
      <c r="K44" s="7"/>
      <c r="L44" s="7"/>
      <c r="M44" s="7"/>
      <c r="N44" s="77"/>
      <c r="O44" s="4">
        <f>'[1]План 2022'!$AF39</f>
        <v>0</v>
      </c>
      <c r="P44" s="55">
        <f>'[1]План 2022'!$AG39</f>
        <v>0</v>
      </c>
      <c r="Q44" s="4">
        <f>'[2]План 2022'!$AF39</f>
        <v>0</v>
      </c>
      <c r="R44" s="55">
        <f>'[2]План 2022'!$AG39</f>
        <v>0</v>
      </c>
      <c r="S44" s="6">
        <f t="shared" si="1"/>
        <v>0</v>
      </c>
      <c r="T44" s="50">
        <f t="shared" si="2"/>
        <v>0</v>
      </c>
      <c r="U44" s="7"/>
      <c r="V44" s="112"/>
      <c r="W44" s="7"/>
      <c r="X44" s="7"/>
      <c r="Y44" s="7"/>
      <c r="Z44" s="77"/>
      <c r="AB44" s="1"/>
      <c r="AC44" s="35"/>
    </row>
    <row r="45" spans="1:29" s="2" customFormat="1" x14ac:dyDescent="0.25">
      <c r="A45" s="27">
        <v>32</v>
      </c>
      <c r="B45" s="26" t="str">
        <f>'Скорая медицинская помощь'!B45</f>
        <v>Быстринская РБ</v>
      </c>
      <c r="C45" s="4">
        <f>'[1]План 2022'!$X40</f>
        <v>289</v>
      </c>
      <c r="D45" s="55">
        <f>'[1]План 2022'!$Y40</f>
        <v>21477.82</v>
      </c>
      <c r="E45" s="4">
        <f>'[2]План 2022'!$X40</f>
        <v>289</v>
      </c>
      <c r="F45" s="55">
        <f>'[2]План 2022'!$Y40</f>
        <v>21477.82</v>
      </c>
      <c r="G45" s="6">
        <f t="shared" si="0"/>
        <v>0</v>
      </c>
      <c r="H45" s="266">
        <f t="shared" si="3"/>
        <v>0</v>
      </c>
      <c r="I45" s="7"/>
      <c r="J45" s="46"/>
      <c r="K45" s="7"/>
      <c r="L45" s="7"/>
      <c r="M45" s="7"/>
      <c r="N45" s="77"/>
      <c r="O45" s="4">
        <f>'[1]План 2022'!$AF40</f>
        <v>0</v>
      </c>
      <c r="P45" s="55">
        <f>'[1]План 2022'!$AG40</f>
        <v>0</v>
      </c>
      <c r="Q45" s="4">
        <f>'[2]План 2022'!$AF40</f>
        <v>0</v>
      </c>
      <c r="R45" s="55">
        <f>'[2]План 2022'!$AG40</f>
        <v>0</v>
      </c>
      <c r="S45" s="6">
        <f t="shared" si="1"/>
        <v>0</v>
      </c>
      <c r="T45" s="50">
        <f t="shared" si="2"/>
        <v>0</v>
      </c>
      <c r="U45" s="7"/>
      <c r="V45" s="112"/>
      <c r="W45" s="7"/>
      <c r="X45" s="7"/>
      <c r="Y45" s="7"/>
      <c r="Z45" s="77"/>
      <c r="AB45" s="1"/>
      <c r="AC45" s="35"/>
    </row>
    <row r="46" spans="1:29" s="2" customFormat="1" x14ac:dyDescent="0.25">
      <c r="A46" s="25">
        <v>33</v>
      </c>
      <c r="B46" s="26" t="str">
        <f>'Скорая медицинская помощь'!B46</f>
        <v>Соболевская РБ</v>
      </c>
      <c r="C46" s="4">
        <f>'[1]План 2022'!$X41</f>
        <v>249</v>
      </c>
      <c r="D46" s="55">
        <f>'[1]План 2022'!$Y41</f>
        <v>19561.3</v>
      </c>
      <c r="E46" s="4">
        <f>'[2]План 2022'!$X41</f>
        <v>249</v>
      </c>
      <c r="F46" s="55">
        <f>'[2]План 2022'!$Y41</f>
        <v>19561.3</v>
      </c>
      <c r="G46" s="6">
        <f t="shared" ref="G46:G63" si="4">E46-C46</f>
        <v>0</v>
      </c>
      <c r="H46" s="266">
        <f t="shared" ref="H46:H63" si="5">F46-D46</f>
        <v>0</v>
      </c>
      <c r="I46" s="7"/>
      <c r="J46" s="46"/>
      <c r="K46" s="7"/>
      <c r="L46" s="7"/>
      <c r="M46" s="7"/>
      <c r="N46" s="77"/>
      <c r="O46" s="4">
        <f>'[1]План 2022'!$AF41</f>
        <v>0</v>
      </c>
      <c r="P46" s="55">
        <f>'[1]План 2022'!$AG41</f>
        <v>0</v>
      </c>
      <c r="Q46" s="4">
        <f>'[2]План 2022'!$AF41</f>
        <v>0</v>
      </c>
      <c r="R46" s="55">
        <f>'[2]План 2022'!$AG41</f>
        <v>0</v>
      </c>
      <c r="S46" s="6">
        <f t="shared" ref="S46:S63" si="6">Q46-O46</f>
        <v>0</v>
      </c>
      <c r="T46" s="50">
        <f t="shared" ref="T46:T63" si="7">R46-P46</f>
        <v>0</v>
      </c>
      <c r="U46" s="7"/>
      <c r="V46" s="112"/>
      <c r="W46" s="7"/>
      <c r="X46" s="7"/>
      <c r="Y46" s="7"/>
      <c r="Z46" s="77"/>
      <c r="AB46" s="1"/>
      <c r="AC46" s="35"/>
    </row>
    <row r="47" spans="1:29" s="2" customFormat="1" x14ac:dyDescent="0.25">
      <c r="A47" s="27">
        <v>34</v>
      </c>
      <c r="B47" s="26" t="str">
        <f>'Скорая медицинская помощь'!B47</f>
        <v>Корякская ОБ</v>
      </c>
      <c r="C47" s="4">
        <f>'[1]План 2022'!$X42</f>
        <v>748</v>
      </c>
      <c r="D47" s="55">
        <f>'[1]План 2022'!$Y42</f>
        <v>53645.58</v>
      </c>
      <c r="E47" s="4">
        <f>'[2]План 2022'!$X42</f>
        <v>748</v>
      </c>
      <c r="F47" s="55">
        <f>'[2]План 2022'!$Y42</f>
        <v>53645.58</v>
      </c>
      <c r="G47" s="6">
        <f t="shared" si="4"/>
        <v>0</v>
      </c>
      <c r="H47" s="266">
        <f t="shared" si="5"/>
        <v>0</v>
      </c>
      <c r="I47" s="7"/>
      <c r="J47" s="46"/>
      <c r="K47" s="7"/>
      <c r="L47" s="7"/>
      <c r="M47" s="7"/>
      <c r="N47" s="77"/>
      <c r="O47" s="4">
        <f>'[1]План 2022'!$AF42</f>
        <v>0</v>
      </c>
      <c r="P47" s="55">
        <f>'[1]План 2022'!$AG42</f>
        <v>0</v>
      </c>
      <c r="Q47" s="4">
        <f>'[2]План 2022'!$AF42</f>
        <v>0</v>
      </c>
      <c r="R47" s="55">
        <f>'[2]План 2022'!$AG42</f>
        <v>0</v>
      </c>
      <c r="S47" s="6">
        <f t="shared" si="6"/>
        <v>0</v>
      </c>
      <c r="T47" s="50">
        <f t="shared" si="7"/>
        <v>0</v>
      </c>
      <c r="U47" s="7"/>
      <c r="V47" s="112"/>
      <c r="W47" s="7"/>
      <c r="X47" s="7"/>
      <c r="Y47" s="7"/>
      <c r="Z47" s="77"/>
      <c r="AB47" s="1"/>
      <c r="AC47" s="35"/>
    </row>
    <row r="48" spans="1:29" s="2" customFormat="1" x14ac:dyDescent="0.25">
      <c r="A48" s="25">
        <v>35</v>
      </c>
      <c r="B48" s="26" t="str">
        <f>'Скорая медицинская помощь'!B48</f>
        <v>Тигильская РБ</v>
      </c>
      <c r="C48" s="4">
        <f>'[1]План 2022'!$X43</f>
        <v>313</v>
      </c>
      <c r="D48" s="55">
        <f>'[1]План 2022'!$Y43</f>
        <v>26886.53</v>
      </c>
      <c r="E48" s="4">
        <f>'[2]План 2022'!$X43</f>
        <v>313</v>
      </c>
      <c r="F48" s="55">
        <f>'[2]План 2022'!$Y43</f>
        <v>26886.53</v>
      </c>
      <c r="G48" s="6">
        <f t="shared" si="4"/>
        <v>0</v>
      </c>
      <c r="H48" s="266">
        <f t="shared" si="5"/>
        <v>0</v>
      </c>
      <c r="I48" s="7"/>
      <c r="J48" s="46"/>
      <c r="K48" s="7"/>
      <c r="L48" s="7"/>
      <c r="M48" s="7"/>
      <c r="N48" s="77"/>
      <c r="O48" s="4">
        <f>'[1]План 2022'!$AF43</f>
        <v>0</v>
      </c>
      <c r="P48" s="55">
        <f>'[1]План 2022'!$AG43</f>
        <v>0</v>
      </c>
      <c r="Q48" s="4">
        <f>'[2]План 2022'!$AF43</f>
        <v>0</v>
      </c>
      <c r="R48" s="55">
        <f>'[2]План 2022'!$AG43</f>
        <v>0</v>
      </c>
      <c r="S48" s="6">
        <f t="shared" si="6"/>
        <v>0</v>
      </c>
      <c r="T48" s="50">
        <f t="shared" si="7"/>
        <v>0</v>
      </c>
      <c r="U48" s="7"/>
      <c r="V48" s="112"/>
      <c r="W48" s="7"/>
      <c r="X48" s="7"/>
      <c r="Y48" s="7"/>
      <c r="Z48" s="77"/>
      <c r="AB48" s="1"/>
      <c r="AC48" s="35"/>
    </row>
    <row r="49" spans="1:29" s="2" customFormat="1" x14ac:dyDescent="0.25">
      <c r="A49" s="27">
        <v>36</v>
      </c>
      <c r="B49" s="26" t="str">
        <f>'Скорая медицинская помощь'!B49</f>
        <v>Карагинская РБ</v>
      </c>
      <c r="C49" s="4">
        <f>'[1]План 2022'!$X44</f>
        <v>520</v>
      </c>
      <c r="D49" s="55">
        <f>'[1]План 2022'!$Y44</f>
        <v>52369.66</v>
      </c>
      <c r="E49" s="4">
        <f>'[2]План 2022'!$X44</f>
        <v>520</v>
      </c>
      <c r="F49" s="55">
        <f>'[2]План 2022'!$Y44</f>
        <v>52369.66</v>
      </c>
      <c r="G49" s="6">
        <f t="shared" si="4"/>
        <v>0</v>
      </c>
      <c r="H49" s="266">
        <f t="shared" si="5"/>
        <v>0</v>
      </c>
      <c r="I49" s="7"/>
      <c r="J49" s="46"/>
      <c r="K49" s="7"/>
      <c r="L49" s="7"/>
      <c r="M49" s="7"/>
      <c r="N49" s="77"/>
      <c r="O49" s="4">
        <f>'[1]План 2022'!$AF44</f>
        <v>0</v>
      </c>
      <c r="P49" s="55">
        <f>'[1]План 2022'!$AG44</f>
        <v>0</v>
      </c>
      <c r="Q49" s="4">
        <f>'[2]План 2022'!$AF44</f>
        <v>0</v>
      </c>
      <c r="R49" s="55">
        <f>'[2]План 2022'!$AG44</f>
        <v>0</v>
      </c>
      <c r="S49" s="6">
        <f t="shared" si="6"/>
        <v>0</v>
      </c>
      <c r="T49" s="50">
        <f t="shared" si="7"/>
        <v>0</v>
      </c>
      <c r="U49" s="7"/>
      <c r="V49" s="112"/>
      <c r="W49" s="7"/>
      <c r="X49" s="7"/>
      <c r="Y49" s="7"/>
      <c r="Z49" s="77"/>
      <c r="AB49" s="1"/>
      <c r="AC49" s="35"/>
    </row>
    <row r="50" spans="1:29" s="2" customFormat="1" x14ac:dyDescent="0.25">
      <c r="A50" s="25">
        <v>37</v>
      </c>
      <c r="B50" s="26" t="str">
        <f>'Скорая медицинская помощь'!B50</f>
        <v>Пенжинская РБ</v>
      </c>
      <c r="C50" s="4">
        <f>'[1]План 2022'!$X45</f>
        <v>303</v>
      </c>
      <c r="D50" s="55">
        <f>'[1]План 2022'!$Y45</f>
        <v>25359.15</v>
      </c>
      <c r="E50" s="4">
        <f>'[2]План 2022'!$X45</f>
        <v>303</v>
      </c>
      <c r="F50" s="55">
        <f>'[2]План 2022'!$Y45</f>
        <v>25359.15</v>
      </c>
      <c r="G50" s="6">
        <f t="shared" si="4"/>
        <v>0</v>
      </c>
      <c r="H50" s="266">
        <f t="shared" si="5"/>
        <v>0</v>
      </c>
      <c r="I50" s="7"/>
      <c r="J50" s="46"/>
      <c r="K50" s="7"/>
      <c r="L50" s="7"/>
      <c r="M50" s="7"/>
      <c r="N50" s="77"/>
      <c r="O50" s="4">
        <f>'[1]План 2022'!$AF45</f>
        <v>0</v>
      </c>
      <c r="P50" s="55">
        <f>'[1]План 2022'!$AG45</f>
        <v>0</v>
      </c>
      <c r="Q50" s="4">
        <f>'[2]План 2022'!$AF45</f>
        <v>0</v>
      </c>
      <c r="R50" s="55">
        <f>'[2]План 2022'!$AG45</f>
        <v>0</v>
      </c>
      <c r="S50" s="6">
        <f t="shared" si="6"/>
        <v>0</v>
      </c>
      <c r="T50" s="50">
        <f t="shared" si="7"/>
        <v>0</v>
      </c>
      <c r="U50" s="7"/>
      <c r="V50" s="112"/>
      <c r="W50" s="7"/>
      <c r="X50" s="7"/>
      <c r="Y50" s="7"/>
      <c r="Z50" s="77"/>
      <c r="AB50" s="1"/>
      <c r="AC50" s="35"/>
    </row>
    <row r="51" spans="1:29" s="2" customFormat="1" x14ac:dyDescent="0.25">
      <c r="A51" s="27">
        <v>38</v>
      </c>
      <c r="B51" s="26" t="str">
        <f>'Скорая медицинская помощь'!B51</f>
        <v>Никольская РБ</v>
      </c>
      <c r="C51" s="4">
        <f>'[1]План 2022'!$X46</f>
        <v>97</v>
      </c>
      <c r="D51" s="55">
        <f>'[1]План 2022'!$Y46</f>
        <v>10916.13</v>
      </c>
      <c r="E51" s="4">
        <f>'[2]План 2022'!$X46</f>
        <v>97</v>
      </c>
      <c r="F51" s="55">
        <f>'[2]План 2022'!$Y46</f>
        <v>10916.13</v>
      </c>
      <c r="G51" s="6">
        <f t="shared" si="4"/>
        <v>0</v>
      </c>
      <c r="H51" s="266">
        <f t="shared" si="5"/>
        <v>0</v>
      </c>
      <c r="I51" s="7"/>
      <c r="J51" s="46"/>
      <c r="K51" s="7"/>
      <c r="L51" s="7"/>
      <c r="M51" s="7"/>
      <c r="N51" s="77"/>
      <c r="O51" s="4">
        <f>'[1]План 2022'!$AF46</f>
        <v>0</v>
      </c>
      <c r="P51" s="55">
        <f>'[1]План 2022'!$AG46</f>
        <v>0</v>
      </c>
      <c r="Q51" s="4">
        <f>'[2]План 2022'!$AF46</f>
        <v>0</v>
      </c>
      <c r="R51" s="55">
        <f>'[2]План 2022'!$AG46</f>
        <v>0</v>
      </c>
      <c r="S51" s="6">
        <f t="shared" si="6"/>
        <v>0</v>
      </c>
      <c r="T51" s="50">
        <f t="shared" si="7"/>
        <v>0</v>
      </c>
      <c r="U51" s="7"/>
      <c r="V51" s="112"/>
      <c r="W51" s="7"/>
      <c r="X51" s="7"/>
      <c r="Y51" s="7"/>
      <c r="Z51" s="77"/>
      <c r="AB51" s="1"/>
      <c r="AC51" s="35"/>
    </row>
    <row r="52" spans="1:29" s="2" customFormat="1" x14ac:dyDescent="0.25">
      <c r="A52" s="25">
        <v>39</v>
      </c>
      <c r="B52" s="26" t="str">
        <f>'Скорая медицинская помощь'!B52</f>
        <v>Олюторская РБ</v>
      </c>
      <c r="C52" s="4">
        <f>'[1]План 2022'!$X47</f>
        <v>399</v>
      </c>
      <c r="D52" s="55">
        <f>'[1]План 2022'!$Y47</f>
        <v>34402.9</v>
      </c>
      <c r="E52" s="4">
        <f>'[2]План 2022'!$X47</f>
        <v>399</v>
      </c>
      <c r="F52" s="55">
        <f>'[2]План 2022'!$Y47</f>
        <v>34402.9</v>
      </c>
      <c r="G52" s="6">
        <f t="shared" si="4"/>
        <v>0</v>
      </c>
      <c r="H52" s="266">
        <f t="shared" si="5"/>
        <v>0</v>
      </c>
      <c r="I52" s="7"/>
      <c r="J52" s="46"/>
      <c r="K52" s="7"/>
      <c r="L52" s="7"/>
      <c r="M52" s="7"/>
      <c r="N52" s="77"/>
      <c r="O52" s="4">
        <f>'[1]План 2022'!$AF47</f>
        <v>0</v>
      </c>
      <c r="P52" s="55">
        <f>'[1]План 2022'!$AG47</f>
        <v>0</v>
      </c>
      <c r="Q52" s="4">
        <f>'[2]План 2022'!$AF47</f>
        <v>0</v>
      </c>
      <c r="R52" s="55">
        <f>'[2]План 2022'!$AG47</f>
        <v>0</v>
      </c>
      <c r="S52" s="6">
        <f t="shared" si="6"/>
        <v>0</v>
      </c>
      <c r="T52" s="50">
        <f t="shared" si="7"/>
        <v>0</v>
      </c>
      <c r="U52" s="7"/>
      <c r="V52" s="112"/>
      <c r="W52" s="7"/>
      <c r="X52" s="7"/>
      <c r="Y52" s="7"/>
      <c r="Z52" s="77"/>
      <c r="AB52" s="1"/>
      <c r="AC52" s="35"/>
    </row>
    <row r="53" spans="1:29" s="2" customFormat="1" x14ac:dyDescent="0.25">
      <c r="A53" s="27">
        <v>40</v>
      </c>
      <c r="B53" s="26" t="str">
        <f>'Скорая медицинская помощь'!B53</f>
        <v>Центр общ. Здоровья</v>
      </c>
      <c r="C53" s="4">
        <f>'[1]План 2022'!$X48</f>
        <v>0</v>
      </c>
      <c r="D53" s="55">
        <f>'[1]План 2022'!$Y48</f>
        <v>0</v>
      </c>
      <c r="E53" s="4">
        <f>'[2]План 2022'!$X48</f>
        <v>0</v>
      </c>
      <c r="F53" s="55">
        <f>'[2]План 2022'!$Y48</f>
        <v>0</v>
      </c>
      <c r="G53" s="6">
        <f t="shared" si="4"/>
        <v>0</v>
      </c>
      <c r="H53" s="266">
        <f t="shared" si="5"/>
        <v>0</v>
      </c>
      <c r="I53" s="7"/>
      <c r="J53" s="46"/>
      <c r="K53" s="7"/>
      <c r="L53" s="7"/>
      <c r="M53" s="7"/>
      <c r="N53" s="77"/>
      <c r="O53" s="4">
        <f>'[1]План 2022'!$AF48</f>
        <v>0</v>
      </c>
      <c r="P53" s="55">
        <f>'[1]План 2022'!$AG48</f>
        <v>0</v>
      </c>
      <c r="Q53" s="4">
        <f>'[2]План 2022'!$AF48</f>
        <v>0</v>
      </c>
      <c r="R53" s="55">
        <f>'[2]План 2022'!$AG48</f>
        <v>0</v>
      </c>
      <c r="S53" s="6">
        <f t="shared" si="6"/>
        <v>0</v>
      </c>
      <c r="T53" s="50">
        <f t="shared" si="7"/>
        <v>0</v>
      </c>
      <c r="U53" s="7"/>
      <c r="V53" s="112"/>
      <c r="W53" s="7"/>
      <c r="X53" s="7"/>
      <c r="Y53" s="7"/>
      <c r="Z53" s="77"/>
      <c r="AB53" s="1"/>
      <c r="AC53" s="35"/>
    </row>
    <row r="54" spans="1:29" s="2" customFormat="1" x14ac:dyDescent="0.25">
      <c r="A54" s="25">
        <v>41</v>
      </c>
      <c r="B54" s="26" t="str">
        <f>'Скорая медицинская помощь'!B54</f>
        <v>Камч.невролог.кл-ка</v>
      </c>
      <c r="C54" s="4">
        <f>'[1]План 2022'!$X49</f>
        <v>0</v>
      </c>
      <c r="D54" s="55">
        <f>'[1]План 2022'!$Y49</f>
        <v>0</v>
      </c>
      <c r="E54" s="4">
        <f>'[2]План 2022'!$X49</f>
        <v>0</v>
      </c>
      <c r="F54" s="55">
        <f>'[2]План 2022'!$Y49</f>
        <v>0</v>
      </c>
      <c r="G54" s="6">
        <f t="shared" si="4"/>
        <v>0</v>
      </c>
      <c r="H54" s="266">
        <f t="shared" si="5"/>
        <v>0</v>
      </c>
      <c r="I54" s="7"/>
      <c r="J54" s="46"/>
      <c r="K54" s="7"/>
      <c r="L54" s="7"/>
      <c r="M54" s="7"/>
      <c r="N54" s="77"/>
      <c r="O54" s="4">
        <f>'[1]План 2022'!$AF49</f>
        <v>0</v>
      </c>
      <c r="P54" s="55">
        <f>'[1]План 2022'!$AG49</f>
        <v>0</v>
      </c>
      <c r="Q54" s="4">
        <f>'[2]План 2022'!$AF49</f>
        <v>0</v>
      </c>
      <c r="R54" s="55">
        <f>'[2]План 2022'!$AG49</f>
        <v>0</v>
      </c>
      <c r="S54" s="6">
        <f t="shared" si="6"/>
        <v>0</v>
      </c>
      <c r="T54" s="50">
        <f t="shared" si="7"/>
        <v>0</v>
      </c>
      <c r="U54" s="7"/>
      <c r="V54" s="112"/>
      <c r="W54" s="7"/>
      <c r="X54" s="7"/>
      <c r="Y54" s="7"/>
      <c r="Z54" s="77"/>
      <c r="AB54" s="1"/>
      <c r="AC54" s="35"/>
    </row>
    <row r="55" spans="1:29" s="2" customFormat="1" x14ac:dyDescent="0.25">
      <c r="A55" s="27">
        <v>42</v>
      </c>
      <c r="B55" s="26" t="str">
        <f>'Скорая медицинская помощь'!B55</f>
        <v>ОРМЕДИУМ</v>
      </c>
      <c r="C55" s="4">
        <f>'[1]План 2022'!$X50</f>
        <v>0</v>
      </c>
      <c r="D55" s="55">
        <f>'[1]План 2022'!$Y50</f>
        <v>0</v>
      </c>
      <c r="E55" s="4">
        <f>'[2]План 2022'!$X50</f>
        <v>0</v>
      </c>
      <c r="F55" s="55">
        <f>'[2]План 2022'!$Y50</f>
        <v>0</v>
      </c>
      <c r="G55" s="6">
        <f t="shared" si="4"/>
        <v>0</v>
      </c>
      <c r="H55" s="266">
        <f t="shared" si="5"/>
        <v>0</v>
      </c>
      <c r="I55" s="7"/>
      <c r="J55" s="46"/>
      <c r="K55" s="7"/>
      <c r="L55" s="7"/>
      <c r="M55" s="7"/>
      <c r="N55" s="77"/>
      <c r="O55" s="4">
        <f>'[1]План 2022'!$AF50</f>
        <v>0</v>
      </c>
      <c r="P55" s="55">
        <f>'[1]План 2022'!$AG50</f>
        <v>0</v>
      </c>
      <c r="Q55" s="4">
        <f>'[2]План 2022'!$AF50</f>
        <v>0</v>
      </c>
      <c r="R55" s="55">
        <f>'[2]План 2022'!$AG50</f>
        <v>0</v>
      </c>
      <c r="S55" s="6">
        <f t="shared" si="6"/>
        <v>0</v>
      </c>
      <c r="T55" s="50">
        <f t="shared" si="7"/>
        <v>0</v>
      </c>
      <c r="U55" s="7"/>
      <c r="V55" s="112"/>
      <c r="W55" s="7"/>
      <c r="X55" s="7"/>
      <c r="Y55" s="7"/>
      <c r="Z55" s="77"/>
      <c r="AB55" s="1"/>
      <c r="AC55" s="35"/>
    </row>
    <row r="56" spans="1:29" s="2" customFormat="1" x14ac:dyDescent="0.25">
      <c r="A56" s="25">
        <v>43</v>
      </c>
      <c r="B56" s="26" t="str">
        <f>'Скорая медицинская помощь'!B56</f>
        <v>БМК</v>
      </c>
      <c r="C56" s="4">
        <f>'[1]План 2022'!$X51</f>
        <v>0</v>
      </c>
      <c r="D56" s="55">
        <f>'[1]План 2022'!$Y51</f>
        <v>0</v>
      </c>
      <c r="E56" s="4">
        <f>'[2]План 2022'!$X51</f>
        <v>0</v>
      </c>
      <c r="F56" s="55">
        <f>'[2]План 2022'!$Y51</f>
        <v>0</v>
      </c>
      <c r="G56" s="6">
        <f t="shared" si="4"/>
        <v>0</v>
      </c>
      <c r="H56" s="266">
        <f t="shared" si="5"/>
        <v>0</v>
      </c>
      <c r="I56" s="7"/>
      <c r="J56" s="46"/>
      <c r="K56" s="7"/>
      <c r="L56" s="7"/>
      <c r="M56" s="7"/>
      <c r="N56" s="77"/>
      <c r="O56" s="4">
        <f>'[1]План 2022'!$AF51</f>
        <v>0</v>
      </c>
      <c r="P56" s="55">
        <f>'[1]План 2022'!$AG51</f>
        <v>0</v>
      </c>
      <c r="Q56" s="4">
        <f>'[2]План 2022'!$AF51</f>
        <v>0</v>
      </c>
      <c r="R56" s="55">
        <f>'[2]План 2022'!$AG51</f>
        <v>0</v>
      </c>
      <c r="S56" s="6">
        <f t="shared" si="6"/>
        <v>0</v>
      </c>
      <c r="T56" s="50">
        <f t="shared" si="7"/>
        <v>0</v>
      </c>
      <c r="U56" s="7"/>
      <c r="V56" s="112"/>
      <c r="W56" s="7"/>
      <c r="X56" s="7"/>
      <c r="Y56" s="7"/>
      <c r="Z56" s="77"/>
      <c r="AB56" s="1"/>
      <c r="AC56" s="35"/>
    </row>
    <row r="57" spans="1:29" s="2" customFormat="1" x14ac:dyDescent="0.25">
      <c r="A57" s="27">
        <v>44</v>
      </c>
      <c r="B57" s="26">
        <f>'Скорая медицинская помощь'!B57</f>
        <v>0</v>
      </c>
      <c r="C57" s="4">
        <f>'[1]План 2022'!$X52</f>
        <v>0</v>
      </c>
      <c r="D57" s="55">
        <f>'[1]План 2022'!$Y52</f>
        <v>0</v>
      </c>
      <c r="E57" s="4">
        <f>'[2]План 2022'!$X52</f>
        <v>0</v>
      </c>
      <c r="F57" s="55">
        <f>'[2]План 2022'!$Y52</f>
        <v>0</v>
      </c>
      <c r="G57" s="6">
        <f t="shared" si="4"/>
        <v>0</v>
      </c>
      <c r="H57" s="266">
        <f t="shared" si="5"/>
        <v>0</v>
      </c>
      <c r="I57" s="7"/>
      <c r="J57" s="46"/>
      <c r="K57" s="7"/>
      <c r="L57" s="7"/>
      <c r="M57" s="7"/>
      <c r="N57" s="77"/>
      <c r="O57" s="4">
        <f>'[1]План 2022'!$AF52</f>
        <v>0</v>
      </c>
      <c r="P57" s="55">
        <f>'[1]План 2022'!$AG52</f>
        <v>0</v>
      </c>
      <c r="Q57" s="4">
        <f>'[2]План 2022'!$AF52</f>
        <v>0</v>
      </c>
      <c r="R57" s="55">
        <f>'[2]План 2022'!$AG52</f>
        <v>0</v>
      </c>
      <c r="S57" s="6">
        <f t="shared" si="6"/>
        <v>0</v>
      </c>
      <c r="T57" s="50">
        <f t="shared" si="7"/>
        <v>0</v>
      </c>
      <c r="U57" s="7"/>
      <c r="V57" s="112"/>
      <c r="W57" s="7"/>
      <c r="X57" s="7"/>
      <c r="Y57" s="7"/>
      <c r="Z57" s="77"/>
      <c r="AB57" s="1"/>
      <c r="AC57" s="35"/>
    </row>
    <row r="58" spans="1:29" s="2" customFormat="1" x14ac:dyDescent="0.25">
      <c r="A58" s="27">
        <v>45</v>
      </c>
      <c r="B58" s="26" t="str">
        <f>'Скорая медицинская помощь'!B58</f>
        <v>ЭКО центр</v>
      </c>
      <c r="C58" s="4">
        <f>'[1]План 2022'!$X53</f>
        <v>0</v>
      </c>
      <c r="D58" s="55">
        <f>'[1]План 2022'!$Y53</f>
        <v>0</v>
      </c>
      <c r="E58" s="4">
        <f>'[2]План 2022'!$X53</f>
        <v>0</v>
      </c>
      <c r="F58" s="55">
        <f>'[2]План 2022'!$Y53</f>
        <v>0</v>
      </c>
      <c r="G58" s="6">
        <f t="shared" si="4"/>
        <v>0</v>
      </c>
      <c r="H58" s="266">
        <f t="shared" si="5"/>
        <v>0</v>
      </c>
      <c r="I58" s="7"/>
      <c r="J58" s="46"/>
      <c r="K58" s="7"/>
      <c r="L58" s="7"/>
      <c r="M58" s="7"/>
      <c r="N58" s="77"/>
      <c r="O58" s="4">
        <f>'[1]План 2022'!$AF53</f>
        <v>0</v>
      </c>
      <c r="P58" s="55">
        <f>'[1]План 2022'!$AG53</f>
        <v>0</v>
      </c>
      <c r="Q58" s="4">
        <f>'[2]План 2022'!$AF53</f>
        <v>0</v>
      </c>
      <c r="R58" s="55">
        <f>'[2]План 2022'!$AG53</f>
        <v>0</v>
      </c>
      <c r="S58" s="6">
        <f t="shared" si="6"/>
        <v>0</v>
      </c>
      <c r="T58" s="50">
        <f t="shared" si="7"/>
        <v>0</v>
      </c>
      <c r="U58" s="7"/>
      <c r="V58" s="112"/>
      <c r="W58" s="7"/>
      <c r="X58" s="7"/>
      <c r="Y58" s="7"/>
      <c r="Z58" s="77"/>
      <c r="AB58" s="1"/>
      <c r="AC58" s="35"/>
    </row>
    <row r="59" spans="1:29" s="2" customFormat="1" x14ac:dyDescent="0.25">
      <c r="A59" s="25">
        <v>46</v>
      </c>
      <c r="B59" s="26" t="str">
        <f>'Скорая медицинская помощь'!B59</f>
        <v>РЖД-Медицина</v>
      </c>
      <c r="C59" s="4">
        <f>'[1]План 2022'!$X54</f>
        <v>3</v>
      </c>
      <c r="D59" s="55">
        <f>'[1]План 2022'!$Y54</f>
        <v>783.89</v>
      </c>
      <c r="E59" s="4">
        <f>'[2]План 2022'!$X54</f>
        <v>3</v>
      </c>
      <c r="F59" s="55">
        <f>'[2]План 2022'!$Y54</f>
        <v>783.89</v>
      </c>
      <c r="G59" s="6">
        <f t="shared" si="4"/>
        <v>0</v>
      </c>
      <c r="H59" s="266">
        <f t="shared" si="5"/>
        <v>0</v>
      </c>
      <c r="I59" s="7"/>
      <c r="J59" s="46"/>
      <c r="K59" s="7"/>
      <c r="L59" s="7"/>
      <c r="M59" s="7"/>
      <c r="N59" s="77"/>
      <c r="O59" s="4">
        <f>'[1]План 2022'!$AF54</f>
        <v>3</v>
      </c>
      <c r="P59" s="55">
        <f>'[1]План 2022'!$AG54</f>
        <v>783.89</v>
      </c>
      <c r="Q59" s="4">
        <f>'[2]План 2022'!$AF54</f>
        <v>3</v>
      </c>
      <c r="R59" s="55">
        <f>'[2]План 2022'!$AG54</f>
        <v>783.89</v>
      </c>
      <c r="S59" s="6">
        <f t="shared" si="6"/>
        <v>0</v>
      </c>
      <c r="T59" s="50">
        <f t="shared" si="7"/>
        <v>0</v>
      </c>
      <c r="U59" s="7"/>
      <c r="V59" s="112"/>
      <c r="W59" s="7"/>
      <c r="X59" s="7"/>
      <c r="Y59" s="7"/>
      <c r="Z59" s="77"/>
      <c r="AB59" s="1"/>
      <c r="AC59" s="35"/>
    </row>
    <row r="60" spans="1:29" x14ac:dyDescent="0.25">
      <c r="A60" s="27">
        <v>47</v>
      </c>
      <c r="B60" s="26" t="str">
        <f>'Скорая медицинская помощь'!B60</f>
        <v>СПИД</v>
      </c>
      <c r="C60" s="4">
        <f>'[1]План 2022'!$X55</f>
        <v>906</v>
      </c>
      <c r="D60" s="55">
        <f>'[1]План 2022'!$Y55</f>
        <v>219970.8</v>
      </c>
      <c r="E60" s="4">
        <f>'[2]План 2022'!$X55</f>
        <v>906</v>
      </c>
      <c r="F60" s="55">
        <f>'[2]План 2022'!$Y55</f>
        <v>219970.8</v>
      </c>
      <c r="G60" s="6">
        <f t="shared" si="4"/>
        <v>0</v>
      </c>
      <c r="H60" s="267">
        <f t="shared" si="5"/>
        <v>0</v>
      </c>
      <c r="I60" s="9"/>
      <c r="J60" s="46"/>
      <c r="K60" s="9"/>
      <c r="L60" s="9"/>
      <c r="M60" s="9"/>
      <c r="N60" s="78"/>
      <c r="O60" s="4">
        <f>'[1]План 2022'!$AF55</f>
        <v>0</v>
      </c>
      <c r="P60" s="55">
        <f>'[1]План 2022'!$AG55</f>
        <v>0</v>
      </c>
      <c r="Q60" s="4">
        <f>'[2]План 2022'!$AF55</f>
        <v>0</v>
      </c>
      <c r="R60" s="55">
        <f>'[2]План 2022'!$AG55</f>
        <v>0</v>
      </c>
      <c r="S60" s="6">
        <f t="shared" si="6"/>
        <v>0</v>
      </c>
      <c r="T60" s="109">
        <f t="shared" si="7"/>
        <v>0</v>
      </c>
      <c r="U60" s="9"/>
      <c r="V60" s="113"/>
      <c r="W60" s="9"/>
      <c r="X60" s="9"/>
      <c r="Y60" s="9"/>
      <c r="Z60" s="78"/>
      <c r="AA60" s="265"/>
      <c r="AC60" s="35"/>
    </row>
    <row r="61" spans="1:29" x14ac:dyDescent="0.25">
      <c r="A61" s="27">
        <v>48</v>
      </c>
      <c r="B61" s="26" t="str">
        <f>'Скорая медицинская помощь'!B61</f>
        <v>ООО "Жемчужина Камчатки"</v>
      </c>
      <c r="C61" s="4">
        <f>'[1]План 2022'!$X56</f>
        <v>0</v>
      </c>
      <c r="D61" s="55">
        <f>'[1]План 2022'!$Y56</f>
        <v>0</v>
      </c>
      <c r="E61" s="4">
        <f>'[2]План 2022'!$X56</f>
        <v>0</v>
      </c>
      <c r="F61" s="55">
        <f>'[2]План 2022'!$Y56</f>
        <v>0</v>
      </c>
      <c r="G61" s="6">
        <f t="shared" si="4"/>
        <v>0</v>
      </c>
      <c r="H61" s="109">
        <f t="shared" si="5"/>
        <v>0</v>
      </c>
      <c r="I61" s="9"/>
      <c r="J61" s="46"/>
      <c r="K61" s="9"/>
      <c r="L61" s="9"/>
      <c r="M61" s="9"/>
      <c r="N61" s="78"/>
      <c r="O61" s="4">
        <f>'[1]План 2022'!$AF56</f>
        <v>0</v>
      </c>
      <c r="P61" s="55">
        <f>'[1]План 2022'!$AG56</f>
        <v>0</v>
      </c>
      <c r="Q61" s="4">
        <f>'[2]План 2022'!$AF56</f>
        <v>0</v>
      </c>
      <c r="R61" s="55">
        <f>'[2]План 2022'!$AG56</f>
        <v>0</v>
      </c>
      <c r="S61" s="6">
        <f t="shared" si="6"/>
        <v>0</v>
      </c>
      <c r="T61" s="109">
        <f t="shared" si="7"/>
        <v>0</v>
      </c>
      <c r="U61" s="9"/>
      <c r="V61" s="113"/>
      <c r="W61" s="9"/>
      <c r="X61" s="9"/>
      <c r="Y61" s="9"/>
      <c r="Z61" s="78"/>
      <c r="AC61" s="35"/>
    </row>
    <row r="62" spans="1:29" x14ac:dyDescent="0.25">
      <c r="A62" s="27">
        <v>49</v>
      </c>
      <c r="B62" s="26" t="str">
        <f>'Скорая медицинская помощь'!B62</f>
        <v>М-Лайн</v>
      </c>
      <c r="C62" s="4">
        <f>'[1]План 2022'!$X57</f>
        <v>0</v>
      </c>
      <c r="D62" s="55">
        <f>'[1]План 2022'!$Y57</f>
        <v>0</v>
      </c>
      <c r="E62" s="4">
        <f>'[2]План 2022'!$X57</f>
        <v>0</v>
      </c>
      <c r="F62" s="55">
        <f>'[2]План 2022'!$Y57</f>
        <v>0</v>
      </c>
      <c r="G62" s="6">
        <f t="shared" si="4"/>
        <v>0</v>
      </c>
      <c r="H62" s="109">
        <f t="shared" si="5"/>
        <v>0</v>
      </c>
      <c r="I62" s="9"/>
      <c r="J62" s="46"/>
      <c r="K62" s="9"/>
      <c r="L62" s="9"/>
      <c r="M62" s="9"/>
      <c r="N62" s="78"/>
      <c r="O62" s="4">
        <f>'[1]План 2022'!$AF57</f>
        <v>0</v>
      </c>
      <c r="P62" s="55">
        <f>'[1]План 2022'!$AG57</f>
        <v>0</v>
      </c>
      <c r="Q62" s="4">
        <f>'[2]План 2022'!$AF57</f>
        <v>0</v>
      </c>
      <c r="R62" s="55">
        <f>'[2]План 2022'!$AG57</f>
        <v>0</v>
      </c>
      <c r="S62" s="6">
        <f t="shared" si="6"/>
        <v>0</v>
      </c>
      <c r="T62" s="109">
        <f t="shared" si="7"/>
        <v>0</v>
      </c>
      <c r="U62" s="9"/>
      <c r="V62" s="113"/>
      <c r="W62" s="9"/>
      <c r="X62" s="9"/>
      <c r="Y62" s="9"/>
      <c r="Z62" s="78"/>
      <c r="AC62" s="35"/>
    </row>
    <row r="63" spans="1:29" x14ac:dyDescent="0.25">
      <c r="A63" s="27">
        <v>50</v>
      </c>
      <c r="B63" s="26" t="str">
        <f>'Скорая медицинская помощь'!B63</f>
        <v>ИМПУЛЬС</v>
      </c>
      <c r="C63" s="4">
        <f>'[1]План 2022'!$X58</f>
        <v>0</v>
      </c>
      <c r="D63" s="55">
        <f>'[1]План 2022'!$Y58</f>
        <v>0</v>
      </c>
      <c r="E63" s="4">
        <f>'[2]План 2022'!$X58</f>
        <v>0</v>
      </c>
      <c r="F63" s="55">
        <f>'[2]План 2022'!$Y58</f>
        <v>0</v>
      </c>
      <c r="G63" s="6">
        <f t="shared" si="4"/>
        <v>0</v>
      </c>
      <c r="H63" s="109">
        <f t="shared" si="5"/>
        <v>0</v>
      </c>
      <c r="I63" s="9"/>
      <c r="J63" s="46"/>
      <c r="K63" s="9"/>
      <c r="L63" s="9"/>
      <c r="M63" s="9"/>
      <c r="N63" s="78"/>
      <c r="O63" s="4">
        <f>'[1]План 2022'!$AF58</f>
        <v>0</v>
      </c>
      <c r="P63" s="55">
        <f>'[1]План 2022'!$AG58</f>
        <v>0</v>
      </c>
      <c r="Q63" s="4">
        <f>'[2]План 2022'!$AF58</f>
        <v>0</v>
      </c>
      <c r="R63" s="55">
        <f>'[2]План 2022'!$AG58</f>
        <v>0</v>
      </c>
      <c r="S63" s="6">
        <f t="shared" si="6"/>
        <v>0</v>
      </c>
      <c r="T63" s="109">
        <f t="shared" si="7"/>
        <v>0</v>
      </c>
      <c r="U63" s="9"/>
      <c r="V63" s="113"/>
      <c r="W63" s="9"/>
      <c r="X63" s="9"/>
      <c r="Y63" s="9"/>
      <c r="Z63" s="78"/>
      <c r="AC63" s="35"/>
    </row>
    <row r="64" spans="1:29" x14ac:dyDescent="0.25">
      <c r="A64" s="79">
        <v>51</v>
      </c>
      <c r="B64" s="26" t="str">
        <f>'Скорая медицинская помощь'!B64</f>
        <v>Нефросовет</v>
      </c>
      <c r="C64" s="4">
        <f>'[1]План 2022'!$X59</f>
        <v>0</v>
      </c>
      <c r="D64" s="55">
        <f>'[1]План 2022'!$Y59</f>
        <v>0</v>
      </c>
      <c r="E64" s="4">
        <f>'[2]План 2022'!$X59</f>
        <v>0</v>
      </c>
      <c r="F64" s="55">
        <f>'[2]План 2022'!$Y59</f>
        <v>0</v>
      </c>
      <c r="G64" s="6">
        <f t="shared" ref="G64:G73" si="8">E64-C64</f>
        <v>0</v>
      </c>
      <c r="H64" s="109">
        <f t="shared" ref="H64:H73" si="9">F64-D64</f>
        <v>0</v>
      </c>
      <c r="I64" s="9"/>
      <c r="J64" s="82"/>
      <c r="K64" s="9"/>
      <c r="L64" s="9"/>
      <c r="M64" s="9"/>
      <c r="N64" s="78"/>
      <c r="O64" s="4">
        <f>'[1]План 2022'!$AF59</f>
        <v>0</v>
      </c>
      <c r="P64" s="55">
        <f>'[1]План 2022'!$AG59</f>
        <v>0</v>
      </c>
      <c r="Q64" s="4">
        <f>'[2]План 2022'!$AF59</f>
        <v>0</v>
      </c>
      <c r="R64" s="55">
        <f>'[2]План 2022'!$AG59</f>
        <v>0</v>
      </c>
      <c r="S64" s="73"/>
      <c r="T64" s="109"/>
      <c r="U64" s="9"/>
      <c r="V64" s="113"/>
      <c r="W64" s="9"/>
      <c r="X64" s="9"/>
      <c r="Y64" s="9"/>
      <c r="Z64" s="78"/>
      <c r="AC64" s="35"/>
    </row>
    <row r="65" spans="1:29" x14ac:dyDescent="0.25">
      <c r="A65" s="79">
        <v>52</v>
      </c>
      <c r="B65" s="26" t="str">
        <f>'Скорая медицинская помощь'!B65</f>
        <v>Тубдиспансер</v>
      </c>
      <c r="C65" s="4">
        <f>'[1]План 2022'!$X60</f>
        <v>0</v>
      </c>
      <c r="D65" s="55">
        <f>'[1]План 2022'!$Y60</f>
        <v>0</v>
      </c>
      <c r="E65" s="4">
        <f>'[2]План 2022'!$X60</f>
        <v>0</v>
      </c>
      <c r="F65" s="55">
        <f>'[2]План 2022'!$Y60</f>
        <v>0</v>
      </c>
      <c r="G65" s="6">
        <f t="shared" si="8"/>
        <v>0</v>
      </c>
      <c r="H65" s="109">
        <f t="shared" si="9"/>
        <v>0</v>
      </c>
      <c r="I65" s="9"/>
      <c r="J65" s="82"/>
      <c r="K65" s="9"/>
      <c r="L65" s="9"/>
      <c r="M65" s="9"/>
      <c r="N65" s="78"/>
      <c r="O65" s="4">
        <f>'[1]План 2022'!$AF60</f>
        <v>0</v>
      </c>
      <c r="P65" s="55">
        <f>'[1]План 2022'!$AG60</f>
        <v>0</v>
      </c>
      <c r="Q65" s="4">
        <f>'[2]План 2022'!$AF60</f>
        <v>0</v>
      </c>
      <c r="R65" s="55">
        <f>'[2]План 2022'!$AG60</f>
        <v>0</v>
      </c>
      <c r="S65" s="73">
        <f>Q65-O65</f>
        <v>0</v>
      </c>
      <c r="T65" s="109">
        <f>R65-P65</f>
        <v>0</v>
      </c>
      <c r="U65" s="9"/>
      <c r="V65" s="113"/>
      <c r="W65" s="9"/>
      <c r="X65" s="9"/>
      <c r="Y65" s="9"/>
      <c r="Z65" s="78"/>
      <c r="AC65" s="35"/>
    </row>
    <row r="66" spans="1:29" x14ac:dyDescent="0.25">
      <c r="A66" s="197"/>
      <c r="B66" s="26" t="str">
        <f>'Скорая медицинская помощь'!B66</f>
        <v>ООО "ЮНИЛАБ-ХАБАРОВСК"</v>
      </c>
      <c r="C66" s="4">
        <f>'[1]План 2022'!$X61</f>
        <v>0</v>
      </c>
      <c r="D66" s="55">
        <f>'[1]План 2022'!$Y61</f>
        <v>0</v>
      </c>
      <c r="E66" s="4">
        <f>'[2]План 2022'!$X61</f>
        <v>0</v>
      </c>
      <c r="F66" s="55">
        <f>'[2]План 2022'!$Y61</f>
        <v>0</v>
      </c>
      <c r="G66" s="6">
        <f t="shared" si="8"/>
        <v>0</v>
      </c>
      <c r="H66" s="109">
        <f t="shared" si="9"/>
        <v>0</v>
      </c>
      <c r="I66" s="201"/>
      <c r="J66" s="198"/>
      <c r="K66" s="201"/>
      <c r="L66" s="201"/>
      <c r="M66" s="201"/>
      <c r="N66" s="202"/>
      <c r="O66" s="4">
        <f>'[1]План 2022'!$AF61</f>
        <v>0</v>
      </c>
      <c r="P66" s="55">
        <f>'[1]План 2022'!$AG61</f>
        <v>0</v>
      </c>
      <c r="Q66" s="4">
        <f>'[2]План 2022'!$AF61</f>
        <v>0</v>
      </c>
      <c r="R66" s="55">
        <f>'[2]План 2022'!$AG61</f>
        <v>0</v>
      </c>
      <c r="S66" s="73">
        <f t="shared" ref="S66:S73" si="10">Q66-O66</f>
        <v>0</v>
      </c>
      <c r="T66" s="109">
        <f t="shared" ref="T66:T73" si="11">R66-P66</f>
        <v>0</v>
      </c>
      <c r="U66" s="201"/>
      <c r="V66" s="203"/>
      <c r="W66" s="201"/>
      <c r="X66" s="201"/>
      <c r="Y66" s="201"/>
      <c r="Z66" s="202"/>
      <c r="AC66" s="35"/>
    </row>
    <row r="67" spans="1:29" x14ac:dyDescent="0.25">
      <c r="A67" s="197"/>
      <c r="B67" s="26" t="str">
        <f>'Скорая медицинская помощь'!B67</f>
        <v>АО "МЕДИЦИНА"</v>
      </c>
      <c r="C67" s="4">
        <f>'[1]План 2022'!$X62</f>
        <v>90</v>
      </c>
      <c r="D67" s="55">
        <f>'[1]План 2022'!$Y62</f>
        <v>27333.49</v>
      </c>
      <c r="E67" s="4">
        <f>'[2]План 2022'!$X62</f>
        <v>90</v>
      </c>
      <c r="F67" s="55">
        <f>'[2]План 2022'!$Y62</f>
        <v>27333.49</v>
      </c>
      <c r="G67" s="6">
        <f t="shared" si="8"/>
        <v>0</v>
      </c>
      <c r="H67" s="109">
        <f t="shared" si="9"/>
        <v>0</v>
      </c>
      <c r="I67" s="201"/>
      <c r="J67" s="198"/>
      <c r="K67" s="201"/>
      <c r="L67" s="201"/>
      <c r="M67" s="201"/>
      <c r="N67" s="202"/>
      <c r="O67" s="4">
        <f>'[1]План 2022'!$AF62</f>
        <v>50</v>
      </c>
      <c r="P67" s="55">
        <f>'[1]План 2022'!$AG62</f>
        <v>17928.589999999997</v>
      </c>
      <c r="Q67" s="4">
        <f>'[2]План 2022'!$AF62</f>
        <v>50</v>
      </c>
      <c r="R67" s="55">
        <f>'[2]План 2022'!$AG62</f>
        <v>17928.589999999997</v>
      </c>
      <c r="S67" s="73">
        <f t="shared" si="10"/>
        <v>0</v>
      </c>
      <c r="T67" s="109">
        <f t="shared" si="11"/>
        <v>0</v>
      </c>
      <c r="U67" s="201"/>
      <c r="V67" s="203"/>
      <c r="W67" s="201"/>
      <c r="X67" s="201"/>
      <c r="Y67" s="201"/>
      <c r="Z67" s="202"/>
      <c r="AC67" s="35"/>
    </row>
    <row r="68" spans="1:29" x14ac:dyDescent="0.25">
      <c r="A68" s="197"/>
      <c r="B68" s="26" t="str">
        <f>'Скорая медицинская помощь'!B68</f>
        <v>ООО "НПФ "ХЕЛИКС"</v>
      </c>
      <c r="C68" s="4">
        <f>'[1]План 2022'!$X63</f>
        <v>0</v>
      </c>
      <c r="D68" s="55">
        <f>'[1]План 2022'!$Y63</f>
        <v>0</v>
      </c>
      <c r="E68" s="4">
        <f>'[2]План 2022'!$X63</f>
        <v>0</v>
      </c>
      <c r="F68" s="55">
        <f>'[2]План 2022'!$Y63</f>
        <v>0</v>
      </c>
      <c r="G68" s="6">
        <f t="shared" si="8"/>
        <v>0</v>
      </c>
      <c r="H68" s="109">
        <f t="shared" si="9"/>
        <v>0</v>
      </c>
      <c r="I68" s="201"/>
      <c r="J68" s="198"/>
      <c r="K68" s="201"/>
      <c r="L68" s="201"/>
      <c r="M68" s="201"/>
      <c r="N68" s="202"/>
      <c r="O68" s="4">
        <f>'[1]План 2022'!$AF63</f>
        <v>0</v>
      </c>
      <c r="P68" s="55">
        <f>'[1]План 2022'!$AG63</f>
        <v>0</v>
      </c>
      <c r="Q68" s="4">
        <f>'[2]План 2022'!$AF63</f>
        <v>0</v>
      </c>
      <c r="R68" s="55">
        <f>'[2]План 2022'!$AG63</f>
        <v>0</v>
      </c>
      <c r="S68" s="73">
        <f t="shared" si="10"/>
        <v>0</v>
      </c>
      <c r="T68" s="109">
        <f t="shared" si="11"/>
        <v>0</v>
      </c>
      <c r="U68" s="201"/>
      <c r="V68" s="203"/>
      <c r="W68" s="201"/>
      <c r="X68" s="201"/>
      <c r="Y68" s="201"/>
      <c r="Z68" s="202"/>
      <c r="AC68" s="35"/>
    </row>
    <row r="69" spans="1:29" x14ac:dyDescent="0.25">
      <c r="A69" s="197"/>
      <c r="B69" s="26" t="str">
        <f>'Скорая медицинская помощь'!B69</f>
        <v>ФГБОУ ВО АМУРСКАЯ ГМА МИНЗДРАВА РОССИИ</v>
      </c>
      <c r="C69" s="4">
        <f>'[1]План 2022'!$X64</f>
        <v>0</v>
      </c>
      <c r="D69" s="55">
        <f>'[1]План 2022'!$Y64</f>
        <v>0</v>
      </c>
      <c r="E69" s="4">
        <f>'[2]План 2022'!$X64</f>
        <v>0</v>
      </c>
      <c r="F69" s="55">
        <f>'[2]План 2022'!$Y64</f>
        <v>0</v>
      </c>
      <c r="G69" s="6">
        <f t="shared" si="8"/>
        <v>0</v>
      </c>
      <c r="H69" s="109">
        <f t="shared" si="9"/>
        <v>0</v>
      </c>
      <c r="I69" s="201"/>
      <c r="J69" s="198"/>
      <c r="K69" s="201"/>
      <c r="L69" s="201"/>
      <c r="M69" s="201"/>
      <c r="N69" s="202"/>
      <c r="O69" s="4">
        <f>'[1]План 2022'!$AF64</f>
        <v>0</v>
      </c>
      <c r="P69" s="55">
        <f>'[1]План 2022'!$AG64</f>
        <v>0</v>
      </c>
      <c r="Q69" s="4">
        <f>'[2]План 2022'!$AF64</f>
        <v>0</v>
      </c>
      <c r="R69" s="55">
        <f>'[2]План 2022'!$AG64</f>
        <v>0</v>
      </c>
      <c r="S69" s="73">
        <f t="shared" si="10"/>
        <v>0</v>
      </c>
      <c r="T69" s="109">
        <f t="shared" si="11"/>
        <v>0</v>
      </c>
      <c r="U69" s="201"/>
      <c r="V69" s="203"/>
      <c r="W69" s="201"/>
      <c r="X69" s="201"/>
      <c r="Y69" s="201"/>
      <c r="Z69" s="202"/>
      <c r="AC69" s="35"/>
    </row>
    <row r="70" spans="1:29" x14ac:dyDescent="0.25">
      <c r="A70" s="197"/>
      <c r="B70" s="26" t="str">
        <f>'Скорая медицинская помощь'!B70</f>
        <v>ООО "ВИТАЛАБ"</v>
      </c>
      <c r="C70" s="4">
        <f>'[1]План 2022'!$X65</f>
        <v>0</v>
      </c>
      <c r="D70" s="55">
        <f>'[1]План 2022'!$Y65</f>
        <v>0</v>
      </c>
      <c r="E70" s="4">
        <f>'[2]План 2022'!$X65</f>
        <v>0</v>
      </c>
      <c r="F70" s="55">
        <f>'[2]План 2022'!$Y65</f>
        <v>0</v>
      </c>
      <c r="G70" s="6">
        <f t="shared" si="8"/>
        <v>0</v>
      </c>
      <c r="H70" s="109">
        <f t="shared" si="9"/>
        <v>0</v>
      </c>
      <c r="I70" s="201"/>
      <c r="J70" s="198"/>
      <c r="K70" s="201"/>
      <c r="L70" s="201"/>
      <c r="M70" s="201"/>
      <c r="N70" s="202"/>
      <c r="O70" s="4">
        <f>'[1]План 2022'!$AF65</f>
        <v>0</v>
      </c>
      <c r="P70" s="55">
        <f>'[1]План 2022'!$AG65</f>
        <v>0</v>
      </c>
      <c r="Q70" s="4">
        <f>'[2]План 2022'!$AF65</f>
        <v>0</v>
      </c>
      <c r="R70" s="55">
        <f>'[2]План 2022'!$AG65</f>
        <v>0</v>
      </c>
      <c r="S70" s="73">
        <f t="shared" si="10"/>
        <v>0</v>
      </c>
      <c r="T70" s="109">
        <f t="shared" si="11"/>
        <v>0</v>
      </c>
      <c r="U70" s="201"/>
      <c r="V70" s="203"/>
      <c r="W70" s="201"/>
      <c r="X70" s="201"/>
      <c r="Y70" s="201"/>
      <c r="Z70" s="202"/>
      <c r="AC70" s="35"/>
    </row>
    <row r="71" spans="1:29" x14ac:dyDescent="0.25">
      <c r="A71" s="197"/>
      <c r="B71" s="26" t="str">
        <f>'Скорая медицинская помощь'!B71</f>
        <v>ООО "ЭН ДЖИ СИ ВЛАДИВОСТОК"</v>
      </c>
      <c r="C71" s="4">
        <f>'[1]План 2022'!$X66</f>
        <v>0</v>
      </c>
      <c r="D71" s="55">
        <f>'[1]План 2022'!$Y66</f>
        <v>0</v>
      </c>
      <c r="E71" s="4">
        <f>'[2]План 2022'!$X66</f>
        <v>0</v>
      </c>
      <c r="F71" s="55">
        <f>'[2]План 2022'!$Y66</f>
        <v>0</v>
      </c>
      <c r="G71" s="6">
        <f t="shared" si="8"/>
        <v>0</v>
      </c>
      <c r="H71" s="109">
        <f t="shared" si="9"/>
        <v>0</v>
      </c>
      <c r="I71" s="201"/>
      <c r="J71" s="198"/>
      <c r="K71" s="201"/>
      <c r="L71" s="201"/>
      <c r="M71" s="201"/>
      <c r="N71" s="202"/>
      <c r="O71" s="4">
        <f>'[1]План 2022'!$AF66</f>
        <v>0</v>
      </c>
      <c r="P71" s="55">
        <f>'[1]План 2022'!$AG66</f>
        <v>0</v>
      </c>
      <c r="Q71" s="4">
        <f>'[2]План 2022'!$AF66</f>
        <v>0</v>
      </c>
      <c r="R71" s="55">
        <f>'[2]План 2022'!$AG66</f>
        <v>0</v>
      </c>
      <c r="S71" s="73">
        <f t="shared" si="10"/>
        <v>0</v>
      </c>
      <c r="T71" s="109">
        <f t="shared" si="11"/>
        <v>0</v>
      </c>
      <c r="U71" s="201"/>
      <c r="V71" s="203"/>
      <c r="W71" s="201"/>
      <c r="X71" s="201"/>
      <c r="Y71" s="201"/>
      <c r="Z71" s="202"/>
      <c r="AC71" s="35"/>
    </row>
    <row r="72" spans="1:29" x14ac:dyDescent="0.25">
      <c r="A72" s="197"/>
      <c r="B72" s="26" t="str">
        <f>'Скорая медицинская помощь'!B72</f>
        <v>ООО "ХАБАРОВСКИЙ ЦЕНТР ХИРУРГИИ ГЛАЗА"</v>
      </c>
      <c r="C72" s="4">
        <f>'[1]План 2022'!$X67</f>
        <v>0</v>
      </c>
      <c r="D72" s="55">
        <f>'[1]План 2022'!$Y67</f>
        <v>0</v>
      </c>
      <c r="E72" s="4">
        <f>'[2]План 2022'!$X67</f>
        <v>0</v>
      </c>
      <c r="F72" s="55">
        <f>'[2]План 2022'!$Y67</f>
        <v>0</v>
      </c>
      <c r="G72" s="6">
        <f t="shared" si="8"/>
        <v>0</v>
      </c>
      <c r="H72" s="109">
        <f t="shared" si="9"/>
        <v>0</v>
      </c>
      <c r="I72" s="201"/>
      <c r="J72" s="198"/>
      <c r="K72" s="201"/>
      <c r="L72" s="201"/>
      <c r="M72" s="201"/>
      <c r="N72" s="202"/>
      <c r="O72" s="4">
        <f>'[1]План 2022'!$AF67</f>
        <v>0</v>
      </c>
      <c r="P72" s="55">
        <f>'[1]План 2022'!$AG67</f>
        <v>0</v>
      </c>
      <c r="Q72" s="4">
        <f>'[2]План 2022'!$AF67</f>
        <v>0</v>
      </c>
      <c r="R72" s="55">
        <f>'[2]План 2022'!$AG67</f>
        <v>0</v>
      </c>
      <c r="S72" s="73">
        <f t="shared" si="10"/>
        <v>0</v>
      </c>
      <c r="T72" s="109">
        <f t="shared" si="11"/>
        <v>0</v>
      </c>
      <c r="U72" s="201"/>
      <c r="V72" s="203"/>
      <c r="W72" s="201"/>
      <c r="X72" s="201"/>
      <c r="Y72" s="201"/>
      <c r="Z72" s="202"/>
      <c r="AC72" s="35"/>
    </row>
    <row r="73" spans="1:29" x14ac:dyDescent="0.25">
      <c r="A73" s="197"/>
      <c r="B73" s="26" t="str">
        <f>'Скорая медицинская помощь'!B73</f>
        <v>ОБУЗ "КО НКЦ ИМЕНИ Г.Е. ОСТРОВЕРХОВА"</v>
      </c>
      <c r="C73" s="4">
        <f>'[1]План 2022'!$X68</f>
        <v>1</v>
      </c>
      <c r="D73" s="55">
        <f>'[1]План 2022'!$Y68</f>
        <v>222.35</v>
      </c>
      <c r="E73" s="4">
        <f>'[2]План 2022'!$X68</f>
        <v>0</v>
      </c>
      <c r="F73" s="55">
        <f>'[2]План 2022'!$Y68</f>
        <v>0</v>
      </c>
      <c r="G73" s="6">
        <f t="shared" si="8"/>
        <v>-1</v>
      </c>
      <c r="H73" s="109">
        <f t="shared" si="9"/>
        <v>-222.35</v>
      </c>
      <c r="I73" s="201"/>
      <c r="J73" s="198"/>
      <c r="K73" s="201"/>
      <c r="L73" s="201"/>
      <c r="M73" s="201"/>
      <c r="N73" s="202"/>
      <c r="O73" s="4">
        <f>'[1]План 2022'!$AF68</f>
        <v>0</v>
      </c>
      <c r="P73" s="55">
        <f>'[1]План 2022'!$AG68</f>
        <v>0</v>
      </c>
      <c r="Q73" s="4">
        <f>'[2]План 2022'!$AF68</f>
        <v>0</v>
      </c>
      <c r="R73" s="55">
        <f>'[2]План 2022'!$AG68</f>
        <v>0</v>
      </c>
      <c r="S73" s="73">
        <f t="shared" si="10"/>
        <v>0</v>
      </c>
      <c r="T73" s="109">
        <f t="shared" si="11"/>
        <v>0</v>
      </c>
      <c r="U73" s="201"/>
      <c r="V73" s="203"/>
      <c r="W73" s="201"/>
      <c r="X73" s="201"/>
      <c r="Y73" s="201"/>
      <c r="Z73" s="202"/>
      <c r="AC73" s="35"/>
    </row>
    <row r="74" spans="1:29" x14ac:dyDescent="0.25">
      <c r="A74" s="83"/>
      <c r="B74" s="84" t="s">
        <v>5</v>
      </c>
      <c r="C74" s="85">
        <f t="shared" ref="C74:Z74" si="12">SUM(C14:C73)</f>
        <v>48523</v>
      </c>
      <c r="D74" s="86">
        <f t="shared" si="12"/>
        <v>6050550.290000001</v>
      </c>
      <c r="E74" s="87">
        <f t="shared" si="12"/>
        <v>48522</v>
      </c>
      <c r="F74" s="88">
        <f t="shared" si="12"/>
        <v>6050327.9400000013</v>
      </c>
      <c r="G74" s="89">
        <f t="shared" si="12"/>
        <v>-1</v>
      </c>
      <c r="H74" s="110">
        <f t="shared" si="12"/>
        <v>-222.35</v>
      </c>
      <c r="I74" s="90">
        <f t="shared" si="12"/>
        <v>0</v>
      </c>
      <c r="J74" s="88">
        <f t="shared" si="12"/>
        <v>0</v>
      </c>
      <c r="K74" s="90">
        <f t="shared" si="12"/>
        <v>0</v>
      </c>
      <c r="L74" s="90">
        <f t="shared" si="12"/>
        <v>0</v>
      </c>
      <c r="M74" s="90">
        <f t="shared" si="12"/>
        <v>0</v>
      </c>
      <c r="N74" s="91">
        <f t="shared" si="12"/>
        <v>0</v>
      </c>
      <c r="O74" s="85">
        <f t="shared" si="12"/>
        <v>353</v>
      </c>
      <c r="P74" s="86">
        <f t="shared" si="12"/>
        <v>141780.82</v>
      </c>
      <c r="Q74" s="87">
        <f t="shared" si="12"/>
        <v>353</v>
      </c>
      <c r="R74" s="88">
        <f t="shared" si="12"/>
        <v>136641.95000000001</v>
      </c>
      <c r="S74" s="89">
        <f t="shared" si="12"/>
        <v>0</v>
      </c>
      <c r="T74" s="110">
        <f t="shared" si="12"/>
        <v>-5138.8699999999808</v>
      </c>
      <c r="U74" s="90">
        <f t="shared" si="12"/>
        <v>0</v>
      </c>
      <c r="V74" s="114">
        <f t="shared" si="12"/>
        <v>0</v>
      </c>
      <c r="W74" s="90">
        <f t="shared" si="12"/>
        <v>0</v>
      </c>
      <c r="X74" s="90">
        <f t="shared" si="12"/>
        <v>0</v>
      </c>
      <c r="Y74" s="90">
        <f t="shared" si="12"/>
        <v>0</v>
      </c>
      <c r="Z74" s="91">
        <f t="shared" si="12"/>
        <v>0</v>
      </c>
      <c r="AA74" s="35"/>
      <c r="AC74" s="35"/>
    </row>
    <row r="76" spans="1:29" ht="15" customHeight="1" x14ac:dyDescent="0.25">
      <c r="A76" s="315" t="s">
        <v>17</v>
      </c>
      <c r="B76" s="316"/>
      <c r="C76" s="92">
        <f>[1]СВОД!$F$39</f>
        <v>49817</v>
      </c>
      <c r="D76" s="92">
        <f>[1]СВОД!$G$39</f>
        <v>6204996.29</v>
      </c>
      <c r="E76" s="92">
        <f>[2]СВОД!$F$39</f>
        <v>49817</v>
      </c>
      <c r="F76" s="92">
        <f>[2]СВОД!$G$39</f>
        <v>6204996.29</v>
      </c>
      <c r="G76" s="92">
        <f t="shared" ref="G76:H80" si="13">E76-C76</f>
        <v>0</v>
      </c>
      <c r="H76" s="11">
        <f t="shared" si="13"/>
        <v>0</v>
      </c>
    </row>
    <row r="77" spans="1:29" ht="15" customHeight="1" x14ac:dyDescent="0.25">
      <c r="A77" s="288" t="s">
        <v>7</v>
      </c>
      <c r="B77" s="289"/>
      <c r="C77" s="93">
        <f>[1]СВОД!$I$39</f>
        <v>1294</v>
      </c>
      <c r="D77" s="276">
        <f>[1]СВОД!$H$39</f>
        <v>150000</v>
      </c>
      <c r="E77" s="93">
        <f>[2]СВОД!$I$39</f>
        <v>1295</v>
      </c>
      <c r="F77" s="93">
        <f>[2]СВОД!$H$39</f>
        <v>150000</v>
      </c>
      <c r="G77" s="93">
        <f t="shared" si="13"/>
        <v>1</v>
      </c>
      <c r="H77" s="279">
        <f t="shared" si="13"/>
        <v>0</v>
      </c>
    </row>
    <row r="78" spans="1:29" ht="48.75" customHeight="1" x14ac:dyDescent="0.25">
      <c r="A78" s="288" t="s">
        <v>8</v>
      </c>
      <c r="B78" s="289"/>
      <c r="C78" s="93">
        <f>C76-C77</f>
        <v>48523</v>
      </c>
      <c r="D78" s="93">
        <f>D76-D77</f>
        <v>6054996.29</v>
      </c>
      <c r="E78" s="93">
        <f>E76-E77</f>
        <v>48522</v>
      </c>
      <c r="F78" s="93">
        <f>F76-F77</f>
        <v>6054996.29</v>
      </c>
      <c r="G78" s="93">
        <f t="shared" si="13"/>
        <v>-1</v>
      </c>
      <c r="H78" s="13">
        <f t="shared" si="13"/>
        <v>0</v>
      </c>
      <c r="J78" s="190"/>
    </row>
    <row r="79" spans="1:29" ht="42.75" customHeight="1" x14ac:dyDescent="0.25">
      <c r="A79" s="290" t="s">
        <v>9</v>
      </c>
      <c r="B79" s="291"/>
      <c r="C79" s="94"/>
      <c r="D79" s="94"/>
      <c r="E79" s="94"/>
      <c r="F79" s="94"/>
      <c r="G79" s="94">
        <f t="shared" si="13"/>
        <v>0</v>
      </c>
      <c r="H79" s="15">
        <f t="shared" si="13"/>
        <v>0</v>
      </c>
      <c r="N79" s="190"/>
    </row>
    <row r="80" spans="1:29" ht="15" customHeight="1" x14ac:dyDescent="0.25">
      <c r="A80" s="292" t="s">
        <v>10</v>
      </c>
      <c r="B80" s="293"/>
      <c r="C80" s="95">
        <f>C78+C79</f>
        <v>48523</v>
      </c>
      <c r="D80" s="95">
        <f>D78+D79</f>
        <v>6054996.29</v>
      </c>
      <c r="E80" s="95">
        <f>E78+E79</f>
        <v>48522</v>
      </c>
      <c r="F80" s="95">
        <f>F78+F79</f>
        <v>6054996.29</v>
      </c>
      <c r="G80" s="95">
        <f t="shared" si="13"/>
        <v>-1</v>
      </c>
      <c r="H80" s="17">
        <f t="shared" si="13"/>
        <v>0</v>
      </c>
    </row>
    <row r="81" spans="4:4" x14ac:dyDescent="0.25">
      <c r="D81" s="190"/>
    </row>
    <row r="83" spans="4:4" ht="13.5" customHeight="1" x14ac:dyDescent="0.25"/>
  </sheetData>
  <mergeCells count="23">
    <mergeCell ref="AA12:AA13"/>
    <mergeCell ref="AC12:AC13"/>
    <mergeCell ref="O8:Z11"/>
    <mergeCell ref="O12:P12"/>
    <mergeCell ref="Q12:R12"/>
    <mergeCell ref="S12:T12"/>
    <mergeCell ref="U12:V12"/>
    <mergeCell ref="W12:X12"/>
    <mergeCell ref="Y12:Z12"/>
    <mergeCell ref="A80:B80"/>
    <mergeCell ref="A8:A12"/>
    <mergeCell ref="B8:B12"/>
    <mergeCell ref="C8:N11"/>
    <mergeCell ref="C12:D12"/>
    <mergeCell ref="M12:N12"/>
    <mergeCell ref="A76:B76"/>
    <mergeCell ref="A77:B77"/>
    <mergeCell ref="A78:B78"/>
    <mergeCell ref="A79:B79"/>
    <mergeCell ref="E12:F12"/>
    <mergeCell ref="G12:H12"/>
    <mergeCell ref="I12:J12"/>
    <mergeCell ref="K12:L12"/>
  </mergeCells>
  <pageMargins left="0.25" right="0.25" top="0.75" bottom="0.75" header="0.3" footer="0.3"/>
  <pageSetup paperSize="9" scale="33" orientation="landscape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  <pageSetUpPr fitToPage="1"/>
  </sheetPr>
  <dimension ref="A1:BI83"/>
  <sheetViews>
    <sheetView view="pageBreakPreview" zoomScale="60" zoomScaleNormal="80" workbookViewId="0">
      <pane xSplit="2" ySplit="13" topLeftCell="C56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F77" sqref="F7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16.140625" style="1" customWidth="1"/>
    <col min="8" max="8" width="17.5703125" style="1" customWidth="1"/>
    <col min="9" max="9" width="16.140625" style="1" customWidth="1"/>
    <col min="10" max="10" width="19.140625" style="1" customWidth="1"/>
    <col min="11" max="11" width="16.140625" style="1" customWidth="1"/>
    <col min="12" max="12" width="18.5703125" style="1" customWidth="1"/>
    <col min="13" max="13" width="16.140625" style="1" customWidth="1"/>
    <col min="14" max="14" width="17.42578125" style="1" customWidth="1"/>
    <col min="15" max="15" width="9.140625" style="1"/>
    <col min="16" max="16" width="10.5703125" style="251" bestFit="1" customWidth="1"/>
    <col min="17" max="17" width="12.85546875" style="251" bestFit="1" customWidth="1"/>
    <col min="18" max="18" width="15.85546875" style="1" customWidth="1"/>
    <col min="19" max="16384" width="9.140625" style="1"/>
  </cols>
  <sheetData>
    <row r="1" spans="1:18" x14ac:dyDescent="0.25">
      <c r="N1" s="130" t="s">
        <v>26</v>
      </c>
    </row>
    <row r="2" spans="1:18" ht="12.75" customHeight="1" x14ac:dyDescent="0.25">
      <c r="N2" s="130" t="s">
        <v>27</v>
      </c>
    </row>
    <row r="3" spans="1:18" x14ac:dyDescent="0.25">
      <c r="N3" s="130" t="s">
        <v>28</v>
      </c>
    </row>
    <row r="4" spans="1:18" x14ac:dyDescent="0.25">
      <c r="N4" s="130" t="str">
        <f>'Скорая медицинская помощь'!N4</f>
        <v>от  18.02.2022 года № 2 /2022</v>
      </c>
    </row>
    <row r="6" spans="1:18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8" ht="12.6" customHeight="1" x14ac:dyDescent="0.25"/>
    <row r="8" spans="1:18" s="2" customFormat="1" ht="12.75" customHeight="1" x14ac:dyDescent="0.25">
      <c r="A8" s="308" t="s">
        <v>0</v>
      </c>
      <c r="B8" s="311" t="s">
        <v>1</v>
      </c>
      <c r="C8" s="294" t="s">
        <v>25</v>
      </c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6"/>
      <c r="P8" s="252"/>
      <c r="Q8" s="252"/>
    </row>
    <row r="9" spans="1:18" s="2" customFormat="1" ht="13.5" customHeight="1" x14ac:dyDescent="0.25">
      <c r="A9" s="309"/>
      <c r="B9" s="312"/>
      <c r="C9" s="297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9"/>
      <c r="P9" s="252"/>
      <c r="Q9" s="252"/>
    </row>
    <row r="10" spans="1:18" s="2" customFormat="1" ht="12" customHeight="1" x14ac:dyDescent="0.25">
      <c r="A10" s="309"/>
      <c r="B10" s="312"/>
      <c r="C10" s="297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9"/>
      <c r="P10" s="252"/>
      <c r="Q10" s="252"/>
    </row>
    <row r="11" spans="1:18" s="2" customFormat="1" ht="18.75" customHeight="1" x14ac:dyDescent="0.25">
      <c r="A11" s="309"/>
      <c r="B11" s="312"/>
      <c r="C11" s="300"/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302"/>
      <c r="P11" s="252"/>
      <c r="Q11" s="252"/>
    </row>
    <row r="12" spans="1:18" s="3" customFormat="1" ht="130.5" customHeight="1" x14ac:dyDescent="0.25">
      <c r="A12" s="310"/>
      <c r="B12" s="313"/>
      <c r="C12" s="360" t="str">
        <f>'Скорая медицинская помощь'!$C$12</f>
        <v>Утвержденное плановое задание в соответствии с заседанием Комиссии 1/2022</v>
      </c>
      <c r="D12" s="318"/>
      <c r="E12" s="318" t="str">
        <f>'Скорая медицинская помощь'!$E$12</f>
        <v>Проект планового задания для заседания Комиссии 2/2022</v>
      </c>
      <c r="F12" s="318"/>
      <c r="G12" s="319" t="str">
        <f>'Скорая медицинская помощь'!$G$12</f>
        <v>Внесенные в проект планового задания изменения в соответствии с заседанием Комиссии 2/2022</v>
      </c>
      <c r="H12" s="320"/>
      <c r="I12" s="305" t="s">
        <v>11</v>
      </c>
      <c r="J12" s="304"/>
      <c r="K12" s="305" t="s">
        <v>44</v>
      </c>
      <c r="L12" s="304"/>
      <c r="M12" s="305" t="s">
        <v>13</v>
      </c>
      <c r="N12" s="314"/>
      <c r="P12" s="253"/>
      <c r="Q12" s="253"/>
    </row>
    <row r="13" spans="1:18" s="3" customFormat="1" ht="22.5" customHeight="1" x14ac:dyDescent="0.25">
      <c r="A13" s="74"/>
      <c r="B13" s="75"/>
      <c r="C13" s="21" t="s">
        <v>15</v>
      </c>
      <c r="D13" s="76" t="s">
        <v>16</v>
      </c>
      <c r="E13" s="22" t="s">
        <v>15</v>
      </c>
      <c r="F13" s="22" t="s">
        <v>16</v>
      </c>
      <c r="G13" s="23" t="s">
        <v>15</v>
      </c>
      <c r="H13" s="50" t="s">
        <v>16</v>
      </c>
      <c r="I13" s="22" t="s">
        <v>15</v>
      </c>
      <c r="J13" s="22" t="s">
        <v>16</v>
      </c>
      <c r="K13" s="22" t="s">
        <v>15</v>
      </c>
      <c r="L13" s="22" t="s">
        <v>16</v>
      </c>
      <c r="M13" s="22" t="s">
        <v>15</v>
      </c>
      <c r="N13" s="24" t="s">
        <v>16</v>
      </c>
      <c r="P13" s="253"/>
      <c r="Q13" s="253"/>
    </row>
    <row r="14" spans="1:18" x14ac:dyDescent="0.25">
      <c r="A14" s="25">
        <v>1</v>
      </c>
      <c r="B14" s="26" t="str">
        <f>'Скорая медицинская помощь'!B14</f>
        <v>ККБ Лукашевского</v>
      </c>
      <c r="C14" s="4">
        <f>'[1]План 2022'!$AJ9</f>
        <v>1640</v>
      </c>
      <c r="D14" s="55">
        <f>'[1]План 2022'!$AK9</f>
        <v>129177.84999999999</v>
      </c>
      <c r="E14" s="4">
        <f>'[2]План 2022'!$AJ9</f>
        <v>1640</v>
      </c>
      <c r="F14" s="55">
        <f>'[2]План 2022'!$AK9</f>
        <v>129177.84999999999</v>
      </c>
      <c r="G14" s="6">
        <f t="shared" ref="G14:G45" si="0">E14-C14</f>
        <v>0</v>
      </c>
      <c r="H14" s="50">
        <f t="shared" ref="H14:H45" si="1">F14-D14</f>
        <v>0</v>
      </c>
      <c r="I14" s="7"/>
      <c r="J14" s="112"/>
      <c r="K14" s="7">
        <f t="shared" ref="K14:K16" si="2">G14</f>
        <v>0</v>
      </c>
      <c r="L14" s="112">
        <f t="shared" ref="L14:L16" si="3">H14</f>
        <v>0</v>
      </c>
      <c r="M14" s="7"/>
      <c r="N14" s="77"/>
      <c r="O14" s="8"/>
      <c r="P14" s="8"/>
      <c r="R14" s="190"/>
    </row>
    <row r="15" spans="1:18" x14ac:dyDescent="0.25">
      <c r="A15" s="27">
        <v>2</v>
      </c>
      <c r="B15" s="28" t="str">
        <f>'Скорая медицинская помощь'!B15</f>
        <v>ККДБ</v>
      </c>
      <c r="C15" s="4">
        <f>'[1]План 2022'!$AJ10</f>
        <v>797</v>
      </c>
      <c r="D15" s="55">
        <f>'[1]План 2022'!$AK10</f>
        <v>49138.44</v>
      </c>
      <c r="E15" s="4">
        <f>'[2]План 2022'!$AJ10</f>
        <v>797</v>
      </c>
      <c r="F15" s="55">
        <f>'[2]План 2022'!$AK10</f>
        <v>49138.44</v>
      </c>
      <c r="G15" s="6">
        <f t="shared" si="0"/>
        <v>0</v>
      </c>
      <c r="H15" s="50">
        <f t="shared" si="1"/>
        <v>0</v>
      </c>
      <c r="I15" s="7"/>
      <c r="J15" s="112"/>
      <c r="K15" s="7">
        <f t="shared" si="2"/>
        <v>0</v>
      </c>
      <c r="L15" s="112">
        <f t="shared" si="3"/>
        <v>0</v>
      </c>
      <c r="M15" s="7"/>
      <c r="N15" s="77"/>
      <c r="O15" s="8"/>
      <c r="P15" s="8"/>
      <c r="R15" s="190"/>
    </row>
    <row r="16" spans="1:18" x14ac:dyDescent="0.25">
      <c r="A16" s="25">
        <v>3</v>
      </c>
      <c r="B16" s="28" t="str">
        <f>'Скорая медицинская помощь'!B16</f>
        <v>ККОД</v>
      </c>
      <c r="C16" s="4">
        <f>'[1]План 2022'!$AJ11</f>
        <v>2160</v>
      </c>
      <c r="D16" s="55">
        <f>'[1]План 2022'!$AK11</f>
        <v>426665.27</v>
      </c>
      <c r="E16" s="4">
        <f>'[2]План 2022'!$AJ11</f>
        <v>2160</v>
      </c>
      <c r="F16" s="55">
        <f>'[2]План 2022'!$AK11</f>
        <v>426665.27</v>
      </c>
      <c r="G16" s="6">
        <f t="shared" si="0"/>
        <v>0</v>
      </c>
      <c r="H16" s="50">
        <f t="shared" si="1"/>
        <v>0</v>
      </c>
      <c r="I16" s="7"/>
      <c r="J16" s="112"/>
      <c r="K16" s="7">
        <f t="shared" si="2"/>
        <v>0</v>
      </c>
      <c r="L16" s="112">
        <f t="shared" si="3"/>
        <v>0</v>
      </c>
      <c r="M16" s="7"/>
      <c r="N16" s="77"/>
      <c r="O16" s="8"/>
      <c r="P16" s="8"/>
      <c r="R16" s="190"/>
    </row>
    <row r="17" spans="1:61" x14ac:dyDescent="0.25">
      <c r="A17" s="27">
        <v>4</v>
      </c>
      <c r="B17" s="28" t="str">
        <f>'Скорая медицинская помощь'!B17</f>
        <v>КККВД</v>
      </c>
      <c r="C17" s="4">
        <f>'[1]План 2022'!$AJ12</f>
        <v>687</v>
      </c>
      <c r="D17" s="55">
        <f>'[1]План 2022'!$AK12</f>
        <v>80709.45</v>
      </c>
      <c r="E17" s="4">
        <f>'[2]План 2022'!$AJ12</f>
        <v>687</v>
      </c>
      <c r="F17" s="55">
        <f>'[2]План 2022'!$AK12</f>
        <v>80709.45</v>
      </c>
      <c r="G17" s="6">
        <f t="shared" si="0"/>
        <v>0</v>
      </c>
      <c r="H17" s="50">
        <f t="shared" si="1"/>
        <v>0</v>
      </c>
      <c r="I17" s="7"/>
      <c r="J17" s="112"/>
      <c r="K17" s="7">
        <f>G17</f>
        <v>0</v>
      </c>
      <c r="L17" s="112">
        <f>H17</f>
        <v>0</v>
      </c>
      <c r="M17" s="7"/>
      <c r="N17" s="77"/>
      <c r="O17" s="8"/>
      <c r="P17" s="8"/>
      <c r="R17" s="190"/>
    </row>
    <row r="18" spans="1:61" x14ac:dyDescent="0.25">
      <c r="A18" s="25">
        <v>5</v>
      </c>
      <c r="B18" s="28" t="str">
        <f>'Скорая медицинская помощь'!B18</f>
        <v>Краев.стоматология</v>
      </c>
      <c r="C18" s="4">
        <f>'[1]План 2022'!$AJ13</f>
        <v>0</v>
      </c>
      <c r="D18" s="55">
        <f>'[1]План 2022'!$AK13</f>
        <v>0</v>
      </c>
      <c r="E18" s="4">
        <f>'[2]План 2022'!$AJ13</f>
        <v>0</v>
      </c>
      <c r="F18" s="55">
        <f>'[2]План 2022'!$AK13</f>
        <v>0</v>
      </c>
      <c r="G18" s="6">
        <f t="shared" si="0"/>
        <v>0</v>
      </c>
      <c r="H18" s="50">
        <f t="shared" si="1"/>
        <v>0</v>
      </c>
      <c r="I18" s="7"/>
      <c r="J18" s="112"/>
      <c r="K18" s="7">
        <f t="shared" ref="K18:K27" si="4">G18</f>
        <v>0</v>
      </c>
      <c r="L18" s="112">
        <f t="shared" ref="L18:L27" si="5">H18</f>
        <v>0</v>
      </c>
      <c r="M18" s="7"/>
      <c r="N18" s="77"/>
      <c r="O18" s="8"/>
      <c r="P18" s="8"/>
      <c r="R18" s="190"/>
    </row>
    <row r="19" spans="1:61" s="2" customFormat="1" x14ac:dyDescent="0.25">
      <c r="A19" s="27">
        <v>6</v>
      </c>
      <c r="B19" s="28" t="str">
        <f>'Скорая медицинская помощь'!B19</f>
        <v>ГДИБ</v>
      </c>
      <c r="C19" s="4">
        <f>'[1]План 2022'!$AJ14</f>
        <v>0</v>
      </c>
      <c r="D19" s="55">
        <f>'[1]План 2022'!$AK14</f>
        <v>0</v>
      </c>
      <c r="E19" s="4">
        <f>'[2]План 2022'!$AJ14</f>
        <v>0</v>
      </c>
      <c r="F19" s="55">
        <f>'[2]План 2022'!$AK14</f>
        <v>0</v>
      </c>
      <c r="G19" s="6">
        <f t="shared" si="0"/>
        <v>0</v>
      </c>
      <c r="H19" s="50">
        <f t="shared" si="1"/>
        <v>0</v>
      </c>
      <c r="I19" s="7"/>
      <c r="J19" s="112"/>
      <c r="K19" s="7">
        <f t="shared" si="4"/>
        <v>0</v>
      </c>
      <c r="L19" s="112">
        <f t="shared" si="5"/>
        <v>0</v>
      </c>
      <c r="M19" s="7"/>
      <c r="N19" s="77"/>
      <c r="O19" s="8"/>
      <c r="P19" s="8"/>
      <c r="Q19" s="251"/>
      <c r="R19" s="190"/>
    </row>
    <row r="20" spans="1:61" s="2" customFormat="1" x14ac:dyDescent="0.25">
      <c r="A20" s="25">
        <v>7</v>
      </c>
      <c r="B20" s="28" t="str">
        <f>'Скорая медицинская помощь'!B20</f>
        <v>КККД</v>
      </c>
      <c r="C20" s="4">
        <f>'[1]План 2022'!$AJ15</f>
        <v>957</v>
      </c>
      <c r="D20" s="55">
        <f>'[1]План 2022'!$AK15</f>
        <v>68044.740000000005</v>
      </c>
      <c r="E20" s="4">
        <f>'[2]План 2022'!$AJ15</f>
        <v>957</v>
      </c>
      <c r="F20" s="55">
        <f>'[2]План 2022'!$AK15</f>
        <v>68044.740000000005</v>
      </c>
      <c r="G20" s="6">
        <f t="shared" si="0"/>
        <v>0</v>
      </c>
      <c r="H20" s="50">
        <f t="shared" si="1"/>
        <v>0</v>
      </c>
      <c r="I20" s="7"/>
      <c r="J20" s="112"/>
      <c r="K20" s="7">
        <f t="shared" si="4"/>
        <v>0</v>
      </c>
      <c r="L20" s="112">
        <f t="shared" si="5"/>
        <v>0</v>
      </c>
      <c r="M20" s="7"/>
      <c r="N20" s="77"/>
      <c r="O20" s="8"/>
      <c r="P20" s="8"/>
      <c r="Q20" s="251"/>
      <c r="R20" s="190"/>
    </row>
    <row r="21" spans="1:61" s="2" customFormat="1" x14ac:dyDescent="0.25">
      <c r="A21" s="27">
        <v>8</v>
      </c>
      <c r="B21" s="29" t="str">
        <f>'Скорая медицинская помощь'!B21</f>
        <v>ГБ № 1</v>
      </c>
      <c r="C21" s="4">
        <f>'[1]План 2022'!$AJ16</f>
        <v>450</v>
      </c>
      <c r="D21" s="55">
        <f>'[1]План 2022'!$AK16</f>
        <v>18870.84</v>
      </c>
      <c r="E21" s="4">
        <f>'[2]План 2022'!$AJ16</f>
        <v>450</v>
      </c>
      <c r="F21" s="55">
        <f>'[2]План 2022'!$AK16</f>
        <v>18870.84</v>
      </c>
      <c r="G21" s="6">
        <f t="shared" si="0"/>
        <v>0</v>
      </c>
      <c r="H21" s="50">
        <f t="shared" si="1"/>
        <v>0</v>
      </c>
      <c r="I21" s="7"/>
      <c r="J21" s="112"/>
      <c r="K21" s="7">
        <f t="shared" si="4"/>
        <v>0</v>
      </c>
      <c r="L21" s="112">
        <f t="shared" si="5"/>
        <v>0</v>
      </c>
      <c r="M21" s="7"/>
      <c r="N21" s="77"/>
      <c r="O21" s="8"/>
      <c r="P21" s="8"/>
      <c r="Q21" s="251"/>
      <c r="R21" s="190"/>
    </row>
    <row r="22" spans="1:61" s="2" customFormat="1" x14ac:dyDescent="0.25">
      <c r="A22" s="25">
        <v>9</v>
      </c>
      <c r="B22" s="28" t="str">
        <f>'Скорая медицинская помощь'!B22</f>
        <v>ГБ № 2</v>
      </c>
      <c r="C22" s="4">
        <f>'[1]План 2022'!$AJ17</f>
        <v>500</v>
      </c>
      <c r="D22" s="55">
        <f>'[1]План 2022'!$AK17</f>
        <v>25852.82</v>
      </c>
      <c r="E22" s="4">
        <f>'[2]План 2022'!$AJ17</f>
        <v>500</v>
      </c>
      <c r="F22" s="55">
        <f>'[2]План 2022'!$AK17</f>
        <v>25852.82</v>
      </c>
      <c r="G22" s="6">
        <f t="shared" si="0"/>
        <v>0</v>
      </c>
      <c r="H22" s="50">
        <f t="shared" si="1"/>
        <v>0</v>
      </c>
      <c r="I22" s="7"/>
      <c r="J22" s="112"/>
      <c r="K22" s="7">
        <f t="shared" si="4"/>
        <v>0</v>
      </c>
      <c r="L22" s="112">
        <f t="shared" si="5"/>
        <v>0</v>
      </c>
      <c r="M22" s="7"/>
      <c r="N22" s="77"/>
      <c r="O22" s="8"/>
      <c r="P22" s="8"/>
      <c r="Q22" s="251"/>
      <c r="R22" s="190"/>
      <c r="BI22" s="2">
        <f>'[3]Объемы на 01.09.2021'!$V$31</f>
        <v>2071</v>
      </c>
    </row>
    <row r="23" spans="1:61" s="2" customFormat="1" x14ac:dyDescent="0.25">
      <c r="A23" s="27">
        <v>10</v>
      </c>
      <c r="B23" s="29" t="str">
        <f>'Скорая медицинская помощь'!B23</f>
        <v>Род.дом</v>
      </c>
      <c r="C23" s="4">
        <f>'[1]План 2022'!$AJ18</f>
        <v>1319</v>
      </c>
      <c r="D23" s="55">
        <f>'[1]План 2022'!$AK18</f>
        <v>48335.26</v>
      </c>
      <c r="E23" s="4">
        <f>'[2]План 2022'!$AJ18</f>
        <v>1319</v>
      </c>
      <c r="F23" s="55">
        <f>'[2]План 2022'!$AK18</f>
        <v>48335.26</v>
      </c>
      <c r="G23" s="6">
        <f t="shared" si="0"/>
        <v>0</v>
      </c>
      <c r="H23" s="50">
        <f t="shared" si="1"/>
        <v>0</v>
      </c>
      <c r="I23" s="7"/>
      <c r="J23" s="112"/>
      <c r="K23" s="7">
        <f t="shared" si="4"/>
        <v>0</v>
      </c>
      <c r="L23" s="112">
        <f t="shared" si="5"/>
        <v>0</v>
      </c>
      <c r="M23" s="7"/>
      <c r="N23" s="77"/>
      <c r="O23" s="8"/>
      <c r="P23" s="8"/>
      <c r="Q23" s="251"/>
      <c r="R23" s="190"/>
    </row>
    <row r="24" spans="1:61" s="2" customFormat="1" x14ac:dyDescent="0.25">
      <c r="A24" s="25">
        <v>11</v>
      </c>
      <c r="B24" s="28" t="str">
        <f>'Скорая медицинская помощь'!B24</f>
        <v>Гериатр. больница</v>
      </c>
      <c r="C24" s="4">
        <f>'[1]План 2022'!$AJ19</f>
        <v>0</v>
      </c>
      <c r="D24" s="55">
        <f>'[1]План 2022'!$AK19</f>
        <v>0</v>
      </c>
      <c r="E24" s="4">
        <f>'[2]План 2022'!$AJ19</f>
        <v>0</v>
      </c>
      <c r="F24" s="55">
        <f>'[2]План 2022'!$AK19</f>
        <v>0</v>
      </c>
      <c r="G24" s="6">
        <f t="shared" si="0"/>
        <v>0</v>
      </c>
      <c r="H24" s="50">
        <f t="shared" si="1"/>
        <v>0</v>
      </c>
      <c r="I24" s="7"/>
      <c r="J24" s="112"/>
      <c r="K24" s="7">
        <f t="shared" si="4"/>
        <v>0</v>
      </c>
      <c r="L24" s="112">
        <f t="shared" si="5"/>
        <v>0</v>
      </c>
      <c r="M24" s="7"/>
      <c r="N24" s="77"/>
      <c r="O24" s="8"/>
      <c r="P24" s="8"/>
      <c r="Q24" s="251"/>
      <c r="R24" s="190"/>
    </row>
    <row r="25" spans="1:61" s="2" customFormat="1" x14ac:dyDescent="0.25">
      <c r="A25" s="27">
        <v>12</v>
      </c>
      <c r="B25" s="29" t="str">
        <f>'Скорая медицинская помощь'!B25</f>
        <v>ГП № 1</v>
      </c>
      <c r="C25" s="4">
        <f>'[1]План 2022'!$AJ20</f>
        <v>1000</v>
      </c>
      <c r="D25" s="55">
        <f>'[1]План 2022'!$AK20</f>
        <v>38876.289999999994</v>
      </c>
      <c r="E25" s="4">
        <f>'[2]План 2022'!$AJ20</f>
        <v>1000</v>
      </c>
      <c r="F25" s="55">
        <f>'[2]План 2022'!$AK20</f>
        <v>38876.289999999994</v>
      </c>
      <c r="G25" s="6">
        <f t="shared" si="0"/>
        <v>0</v>
      </c>
      <c r="H25" s="50">
        <f t="shared" si="1"/>
        <v>0</v>
      </c>
      <c r="I25" s="7"/>
      <c r="J25" s="112"/>
      <c r="K25" s="7">
        <f t="shared" si="4"/>
        <v>0</v>
      </c>
      <c r="L25" s="112">
        <f t="shared" si="5"/>
        <v>0</v>
      </c>
      <c r="M25" s="7"/>
      <c r="N25" s="77"/>
      <c r="O25" s="8"/>
      <c r="P25" s="8"/>
      <c r="Q25" s="251"/>
      <c r="R25" s="190"/>
    </row>
    <row r="26" spans="1:61" s="2" customFormat="1" x14ac:dyDescent="0.25">
      <c r="A26" s="25">
        <v>13</v>
      </c>
      <c r="B26" s="29" t="str">
        <f>'Скорая медицинская помощь'!B26</f>
        <v>ГП № 3</v>
      </c>
      <c r="C26" s="4">
        <f>'[1]План 2022'!$AJ21</f>
        <v>1338</v>
      </c>
      <c r="D26" s="55">
        <f>'[1]План 2022'!$AK21</f>
        <v>62583.490000000005</v>
      </c>
      <c r="E26" s="4">
        <f>'[2]План 2022'!$AJ21</f>
        <v>1338</v>
      </c>
      <c r="F26" s="55">
        <f>'[2]План 2022'!$AK21</f>
        <v>62583.490000000005</v>
      </c>
      <c r="G26" s="6">
        <f t="shared" si="0"/>
        <v>0</v>
      </c>
      <c r="H26" s="50">
        <f t="shared" si="1"/>
        <v>0</v>
      </c>
      <c r="I26" s="7"/>
      <c r="J26" s="112"/>
      <c r="K26" s="7">
        <f t="shared" si="4"/>
        <v>0</v>
      </c>
      <c r="L26" s="112">
        <f t="shared" si="5"/>
        <v>0</v>
      </c>
      <c r="M26" s="7"/>
      <c r="N26" s="77"/>
      <c r="O26" s="8"/>
      <c r="P26" s="8"/>
      <c r="Q26" s="251"/>
      <c r="R26" s="190"/>
    </row>
    <row r="27" spans="1:61" s="2" customFormat="1" x14ac:dyDescent="0.25">
      <c r="A27" s="27">
        <v>14</v>
      </c>
      <c r="B27" s="29" t="str">
        <f>'Скорая медицинская помощь'!B27</f>
        <v>ГДП № 1</v>
      </c>
      <c r="C27" s="4">
        <f>'[1]План 2022'!$AJ22</f>
        <v>591</v>
      </c>
      <c r="D27" s="55">
        <f>'[1]План 2022'!$AK22</f>
        <v>42839.289999999994</v>
      </c>
      <c r="E27" s="4">
        <f>'[2]План 2022'!$AJ22</f>
        <v>591</v>
      </c>
      <c r="F27" s="55">
        <f>'[2]План 2022'!$AK22</f>
        <v>42839.289999999994</v>
      </c>
      <c r="G27" s="6">
        <f t="shared" si="0"/>
        <v>0</v>
      </c>
      <c r="H27" s="50">
        <f t="shared" si="1"/>
        <v>0</v>
      </c>
      <c r="I27" s="7"/>
      <c r="J27" s="112"/>
      <c r="K27" s="7">
        <f t="shared" si="4"/>
        <v>0</v>
      </c>
      <c r="L27" s="112">
        <f t="shared" si="5"/>
        <v>0</v>
      </c>
      <c r="M27" s="7"/>
      <c r="N27" s="77"/>
      <c r="O27" s="8"/>
      <c r="P27" s="8"/>
      <c r="Q27" s="251"/>
      <c r="R27" s="190"/>
    </row>
    <row r="28" spans="1:61" s="2" customFormat="1" x14ac:dyDescent="0.25">
      <c r="A28" s="25">
        <v>15</v>
      </c>
      <c r="B28" s="29" t="str">
        <f>'Скорая медицинская помощь'!B28</f>
        <v>ГДП № 2</v>
      </c>
      <c r="C28" s="4">
        <f>'[1]План 2022'!$AJ23</f>
        <v>330</v>
      </c>
      <c r="D28" s="55">
        <f>'[1]План 2022'!$AK23</f>
        <v>19654.100000000006</v>
      </c>
      <c r="E28" s="4">
        <f>'[2]План 2022'!$AJ23</f>
        <v>330</v>
      </c>
      <c r="F28" s="55">
        <f>'[2]План 2022'!$AK23</f>
        <v>19654.100000000006</v>
      </c>
      <c r="G28" s="6">
        <f t="shared" si="0"/>
        <v>0</v>
      </c>
      <c r="H28" s="50">
        <f t="shared" si="1"/>
        <v>0</v>
      </c>
      <c r="I28" s="7"/>
      <c r="J28" s="112"/>
      <c r="K28" s="7">
        <f>G28</f>
        <v>0</v>
      </c>
      <c r="L28" s="112">
        <f>H28</f>
        <v>0</v>
      </c>
      <c r="M28" s="7"/>
      <c r="N28" s="77"/>
      <c r="O28" s="8"/>
      <c r="P28" s="8"/>
      <c r="Q28" s="251"/>
      <c r="R28" s="190"/>
    </row>
    <row r="29" spans="1:61" s="2" customFormat="1" x14ac:dyDescent="0.25">
      <c r="A29" s="27">
        <v>16</v>
      </c>
      <c r="B29" s="29" t="str">
        <f>'Скорая медицинская помощь'!B29</f>
        <v>Гор. стоматология</v>
      </c>
      <c r="C29" s="4">
        <f>'[1]План 2022'!$AJ24</f>
        <v>0</v>
      </c>
      <c r="D29" s="55">
        <f>'[1]План 2022'!$AK24</f>
        <v>0</v>
      </c>
      <c r="E29" s="4">
        <f>'[2]План 2022'!$AJ24</f>
        <v>0</v>
      </c>
      <c r="F29" s="55">
        <f>'[2]План 2022'!$AK24</f>
        <v>0</v>
      </c>
      <c r="G29" s="6">
        <f t="shared" si="0"/>
        <v>0</v>
      </c>
      <c r="H29" s="50">
        <f t="shared" si="1"/>
        <v>0</v>
      </c>
      <c r="I29" s="7"/>
      <c r="J29" s="112"/>
      <c r="K29" s="7">
        <f>G29</f>
        <v>0</v>
      </c>
      <c r="L29" s="112">
        <f>H29</f>
        <v>0</v>
      </c>
      <c r="M29" s="7"/>
      <c r="N29" s="77"/>
      <c r="O29" s="8"/>
      <c r="P29" s="8"/>
      <c r="Q29" s="251"/>
      <c r="R29" s="190"/>
    </row>
    <row r="30" spans="1:61" s="2" customFormat="1" x14ac:dyDescent="0.25">
      <c r="A30" s="25">
        <v>17</v>
      </c>
      <c r="B30" s="28" t="str">
        <f>'Скорая медицинская помощь'!B30</f>
        <v>Детск. стоматолог.</v>
      </c>
      <c r="C30" s="4">
        <f>'[1]План 2022'!$AJ25</f>
        <v>0</v>
      </c>
      <c r="D30" s="55">
        <f>'[1]План 2022'!$AK25</f>
        <v>0</v>
      </c>
      <c r="E30" s="4">
        <f>'[2]План 2022'!$AJ25</f>
        <v>0</v>
      </c>
      <c r="F30" s="55">
        <f>'[2]План 2022'!$AK25</f>
        <v>0</v>
      </c>
      <c r="G30" s="6">
        <f t="shared" si="0"/>
        <v>0</v>
      </c>
      <c r="H30" s="50">
        <f t="shared" si="1"/>
        <v>0</v>
      </c>
      <c r="I30" s="7"/>
      <c r="J30" s="112"/>
      <c r="K30" s="7">
        <f t="shared" ref="K30:K34" si="6">G30</f>
        <v>0</v>
      </c>
      <c r="L30" s="112">
        <f t="shared" ref="L30:L34" si="7">H30</f>
        <v>0</v>
      </c>
      <c r="M30" s="7"/>
      <c r="N30" s="77"/>
      <c r="O30" s="8"/>
      <c r="P30" s="8"/>
      <c r="Q30" s="251"/>
      <c r="R30" s="190"/>
    </row>
    <row r="31" spans="1:61" s="2" customFormat="1" x14ac:dyDescent="0.25">
      <c r="A31" s="27">
        <v>18</v>
      </c>
      <c r="B31" s="28">
        <f>'Скорая медицинская помощь'!B31</f>
        <v>0</v>
      </c>
      <c r="C31" s="4">
        <f>'[1]План 2022'!$AJ26</f>
        <v>0</v>
      </c>
      <c r="D31" s="55">
        <f>'[1]План 2022'!$AK26</f>
        <v>0</v>
      </c>
      <c r="E31" s="4">
        <f>'[2]План 2022'!$AJ26</f>
        <v>0</v>
      </c>
      <c r="F31" s="55">
        <f>'[2]План 2022'!$AK26</f>
        <v>0</v>
      </c>
      <c r="G31" s="6">
        <f t="shared" si="0"/>
        <v>0</v>
      </c>
      <c r="H31" s="50">
        <f t="shared" si="1"/>
        <v>0</v>
      </c>
      <c r="I31" s="7"/>
      <c r="J31" s="112"/>
      <c r="K31" s="7">
        <f t="shared" si="6"/>
        <v>0</v>
      </c>
      <c r="L31" s="112">
        <f t="shared" si="7"/>
        <v>0</v>
      </c>
      <c r="M31" s="7"/>
      <c r="N31" s="77"/>
      <c r="O31" s="8"/>
      <c r="P31" s="8"/>
      <c r="Q31" s="251"/>
      <c r="R31" s="190"/>
    </row>
    <row r="32" spans="1:61" s="2" customFormat="1" x14ac:dyDescent="0.25">
      <c r="A32" s="25">
        <v>19</v>
      </c>
      <c r="B32" s="28" t="str">
        <f>'Скорая медицинская помощь'!B32</f>
        <v>ГССМП</v>
      </c>
      <c r="C32" s="4">
        <f>'[1]План 2022'!$AJ27</f>
        <v>0</v>
      </c>
      <c r="D32" s="55">
        <f>'[1]План 2022'!$AK27</f>
        <v>0</v>
      </c>
      <c r="E32" s="4">
        <f>'[2]План 2022'!$AJ27</f>
        <v>0</v>
      </c>
      <c r="F32" s="55">
        <f>'[2]План 2022'!$AK27</f>
        <v>0</v>
      </c>
      <c r="G32" s="6">
        <f t="shared" si="0"/>
        <v>0</v>
      </c>
      <c r="H32" s="50">
        <f t="shared" si="1"/>
        <v>0</v>
      </c>
      <c r="I32" s="7"/>
      <c r="J32" s="112"/>
      <c r="K32" s="7">
        <f t="shared" si="6"/>
        <v>0</v>
      </c>
      <c r="L32" s="112">
        <f t="shared" si="7"/>
        <v>0</v>
      </c>
      <c r="M32" s="7"/>
      <c r="N32" s="77"/>
      <c r="O32" s="8"/>
      <c r="P32" s="8"/>
      <c r="Q32" s="251"/>
      <c r="R32" s="190"/>
    </row>
    <row r="33" spans="1:18" s="2" customFormat="1" x14ac:dyDescent="0.25">
      <c r="A33" s="27">
        <v>20</v>
      </c>
      <c r="B33" s="29" t="str">
        <f>'Скорая медицинская помощь'!B33</f>
        <v>Елизов. ССМП</v>
      </c>
      <c r="C33" s="4">
        <f>'[1]План 2022'!$AJ28</f>
        <v>0</v>
      </c>
      <c r="D33" s="55">
        <f>'[1]План 2022'!$AK28</f>
        <v>0</v>
      </c>
      <c r="E33" s="4">
        <f>'[2]План 2022'!$AJ28</f>
        <v>0</v>
      </c>
      <c r="F33" s="55">
        <f>'[2]План 2022'!$AK28</f>
        <v>0</v>
      </c>
      <c r="G33" s="6">
        <f t="shared" si="0"/>
        <v>0</v>
      </c>
      <c r="H33" s="50">
        <f t="shared" si="1"/>
        <v>0</v>
      </c>
      <c r="I33" s="7"/>
      <c r="J33" s="112"/>
      <c r="K33" s="7">
        <f t="shared" si="6"/>
        <v>0</v>
      </c>
      <c r="L33" s="112">
        <f t="shared" si="7"/>
        <v>0</v>
      </c>
      <c r="M33" s="7"/>
      <c r="N33" s="77"/>
      <c r="O33" s="8"/>
      <c r="P33" s="8"/>
      <c r="Q33" s="251"/>
      <c r="R33" s="190"/>
    </row>
    <row r="34" spans="1:18" s="2" customFormat="1" x14ac:dyDescent="0.25">
      <c r="A34" s="25">
        <v>21</v>
      </c>
      <c r="B34" s="28" t="str">
        <f>'Скорая медицинская помощь'!B34</f>
        <v>ЕРБ</v>
      </c>
      <c r="C34" s="4">
        <f>'[1]План 2022'!$AJ29</f>
        <v>1059</v>
      </c>
      <c r="D34" s="55">
        <f>'[1]План 2022'!$AK29</f>
        <v>45266.439999999995</v>
      </c>
      <c r="E34" s="4">
        <f>'[2]План 2022'!$AJ29</f>
        <v>1055</v>
      </c>
      <c r="F34" s="55">
        <f>'[2]План 2022'!$AK29</f>
        <v>45266.439999999995</v>
      </c>
      <c r="G34" s="6">
        <f t="shared" si="0"/>
        <v>-4</v>
      </c>
      <c r="H34" s="50">
        <f t="shared" si="1"/>
        <v>0</v>
      </c>
      <c r="I34" s="7"/>
      <c r="J34" s="112"/>
      <c r="K34" s="7">
        <f t="shared" si="6"/>
        <v>-4</v>
      </c>
      <c r="L34" s="112">
        <f t="shared" si="7"/>
        <v>0</v>
      </c>
      <c r="M34" s="7"/>
      <c r="N34" s="77"/>
      <c r="O34" s="8"/>
      <c r="P34" s="8"/>
      <c r="Q34" s="251"/>
      <c r="R34" s="190"/>
    </row>
    <row r="35" spans="1:18" s="2" customFormat="1" x14ac:dyDescent="0.25">
      <c r="A35" s="27">
        <v>22</v>
      </c>
      <c r="B35" s="29" t="str">
        <f>'Скорая медицинская помощь'!B35</f>
        <v>Елизов. стом. полик.</v>
      </c>
      <c r="C35" s="4">
        <f>'[1]План 2022'!$AJ30</f>
        <v>0</v>
      </c>
      <c r="D35" s="55">
        <f>'[1]План 2022'!$AK30</f>
        <v>0</v>
      </c>
      <c r="E35" s="4">
        <f>'[2]План 2022'!$AJ30</f>
        <v>0</v>
      </c>
      <c r="F35" s="55">
        <f>'[2]План 2022'!$AK30</f>
        <v>0</v>
      </c>
      <c r="G35" s="6">
        <f t="shared" si="0"/>
        <v>0</v>
      </c>
      <c r="H35" s="50">
        <f t="shared" si="1"/>
        <v>0</v>
      </c>
      <c r="I35" s="7"/>
      <c r="J35" s="112"/>
      <c r="K35" s="7">
        <f t="shared" ref="K35:K65" si="8">G35</f>
        <v>0</v>
      </c>
      <c r="L35" s="112">
        <f t="shared" ref="L35:L65" si="9">H35</f>
        <v>0</v>
      </c>
      <c r="M35" s="7"/>
      <c r="N35" s="77"/>
      <c r="O35" s="8"/>
      <c r="P35" s="8"/>
      <c r="Q35" s="251"/>
      <c r="R35" s="190"/>
    </row>
    <row r="36" spans="1:18" s="2" customFormat="1" x14ac:dyDescent="0.25">
      <c r="A36" s="25">
        <v>23</v>
      </c>
      <c r="B36" s="28" t="str">
        <f>'Скорая медицинская помощь'!B36</f>
        <v>Вилючинская ГБ</v>
      </c>
      <c r="C36" s="4">
        <f>'[1]План 2022'!$AJ31</f>
        <v>560</v>
      </c>
      <c r="D36" s="55">
        <f>'[1]План 2022'!$AK31</f>
        <v>27141.570000000003</v>
      </c>
      <c r="E36" s="4">
        <f>'[2]План 2022'!$AJ31</f>
        <v>560</v>
      </c>
      <c r="F36" s="55">
        <f>'[2]План 2022'!$AK31</f>
        <v>27141.570000000003</v>
      </c>
      <c r="G36" s="6">
        <f t="shared" si="0"/>
        <v>0</v>
      </c>
      <c r="H36" s="50">
        <f t="shared" si="1"/>
        <v>0</v>
      </c>
      <c r="I36" s="7"/>
      <c r="J36" s="112"/>
      <c r="K36" s="7">
        <f t="shared" si="8"/>
        <v>0</v>
      </c>
      <c r="L36" s="112">
        <f t="shared" si="9"/>
        <v>0</v>
      </c>
      <c r="M36" s="7"/>
      <c r="N36" s="77"/>
      <c r="O36" s="8"/>
      <c r="P36" s="8"/>
      <c r="Q36" s="251"/>
      <c r="R36" s="190"/>
    </row>
    <row r="37" spans="1:18" s="2" customFormat="1" x14ac:dyDescent="0.25">
      <c r="A37" s="27">
        <v>24</v>
      </c>
      <c r="B37" s="29" t="str">
        <f>'Скорая медицинская помощь'!B37</f>
        <v>МСЧ УВД</v>
      </c>
      <c r="C37" s="4">
        <f>'[1]План 2022'!$AJ32</f>
        <v>0</v>
      </c>
      <c r="D37" s="55">
        <f>'[1]План 2022'!$AK32</f>
        <v>0</v>
      </c>
      <c r="E37" s="4">
        <f>'[2]План 2022'!$AJ32</f>
        <v>0</v>
      </c>
      <c r="F37" s="55">
        <f>'[2]План 2022'!$AK32</f>
        <v>0</v>
      </c>
      <c r="G37" s="6">
        <f t="shared" si="0"/>
        <v>0</v>
      </c>
      <c r="H37" s="50">
        <f t="shared" si="1"/>
        <v>0</v>
      </c>
      <c r="I37" s="7"/>
      <c r="J37" s="112"/>
      <c r="K37" s="7">
        <f t="shared" si="8"/>
        <v>0</v>
      </c>
      <c r="L37" s="112">
        <f t="shared" si="9"/>
        <v>0</v>
      </c>
      <c r="M37" s="7"/>
      <c r="N37" s="77"/>
      <c r="O37" s="8"/>
      <c r="P37" s="8"/>
      <c r="Q37" s="251"/>
      <c r="R37" s="190"/>
    </row>
    <row r="38" spans="1:18" s="2" customFormat="1" x14ac:dyDescent="0.25">
      <c r="A38" s="25">
        <v>25</v>
      </c>
      <c r="B38" s="28" t="str">
        <f>'Скорая медицинская помощь'!B38</f>
        <v>ДВОМЦ</v>
      </c>
      <c r="C38" s="4">
        <f>'[1]План 2022'!$AJ33</f>
        <v>575</v>
      </c>
      <c r="D38" s="55">
        <f>'[1]План 2022'!$AK33</f>
        <v>23251.510000000002</v>
      </c>
      <c r="E38" s="4">
        <f>'[2]План 2022'!$AJ33</f>
        <v>575</v>
      </c>
      <c r="F38" s="55">
        <f>'[2]План 2022'!$AK33</f>
        <v>23251.510000000002</v>
      </c>
      <c r="G38" s="6">
        <f t="shared" si="0"/>
        <v>0</v>
      </c>
      <c r="H38" s="50">
        <f t="shared" si="1"/>
        <v>0</v>
      </c>
      <c r="I38" s="7"/>
      <c r="J38" s="112"/>
      <c r="K38" s="7">
        <f t="shared" si="8"/>
        <v>0</v>
      </c>
      <c r="L38" s="112">
        <f t="shared" si="9"/>
        <v>0</v>
      </c>
      <c r="M38" s="7"/>
      <c r="N38" s="77"/>
      <c r="O38" s="8"/>
      <c r="P38" s="8"/>
      <c r="Q38" s="251"/>
      <c r="R38" s="190"/>
    </row>
    <row r="39" spans="1:18" s="2" customFormat="1" x14ac:dyDescent="0.25">
      <c r="A39" s="25">
        <v>26</v>
      </c>
      <c r="B39" s="28" t="str">
        <f>'Скорая медицинская помощь'!B39</f>
        <v>Филиал №2 ФГКУ "1477 ВМКГ"</v>
      </c>
      <c r="C39" s="4">
        <f>'[1]План 2022'!$AJ34</f>
        <v>0</v>
      </c>
      <c r="D39" s="55">
        <f>'[1]План 2022'!$AK34</f>
        <v>0</v>
      </c>
      <c r="E39" s="4">
        <f>'[2]План 2022'!$AJ34</f>
        <v>0</v>
      </c>
      <c r="F39" s="55">
        <f>'[2]План 2022'!$AK34</f>
        <v>0</v>
      </c>
      <c r="G39" s="6">
        <f t="shared" si="0"/>
        <v>0</v>
      </c>
      <c r="H39" s="50">
        <f t="shared" si="1"/>
        <v>0</v>
      </c>
      <c r="I39" s="7"/>
      <c r="J39" s="112"/>
      <c r="K39" s="7">
        <f t="shared" si="8"/>
        <v>0</v>
      </c>
      <c r="L39" s="112">
        <f t="shared" si="9"/>
        <v>0</v>
      </c>
      <c r="M39" s="7"/>
      <c r="N39" s="77"/>
      <c r="O39" s="8"/>
      <c r="P39" s="8"/>
      <c r="Q39" s="251"/>
      <c r="R39" s="190"/>
    </row>
    <row r="40" spans="1:18" s="2" customFormat="1" x14ac:dyDescent="0.25">
      <c r="A40" s="27">
        <v>27</v>
      </c>
      <c r="B40" s="29" t="str">
        <f>'Скорая медицинская помощь'!B40</f>
        <v>У-Камчатская РБ</v>
      </c>
      <c r="C40" s="4">
        <f>'[1]План 2022'!$AJ35</f>
        <v>325</v>
      </c>
      <c r="D40" s="55">
        <f>'[1]План 2022'!$AK35</f>
        <v>13409.010000000002</v>
      </c>
      <c r="E40" s="4">
        <f>'[2]План 2022'!$AJ35</f>
        <v>325</v>
      </c>
      <c r="F40" s="55">
        <f>'[2]План 2022'!$AK35</f>
        <v>13409.010000000002</v>
      </c>
      <c r="G40" s="6">
        <f t="shared" si="0"/>
        <v>0</v>
      </c>
      <c r="H40" s="50">
        <f t="shared" si="1"/>
        <v>0</v>
      </c>
      <c r="I40" s="7"/>
      <c r="J40" s="112"/>
      <c r="K40" s="7">
        <f t="shared" si="8"/>
        <v>0</v>
      </c>
      <c r="L40" s="112">
        <f t="shared" si="9"/>
        <v>0</v>
      </c>
      <c r="M40" s="7"/>
      <c r="N40" s="77"/>
      <c r="O40" s="8"/>
      <c r="P40" s="8"/>
      <c r="Q40" s="251"/>
      <c r="R40" s="190"/>
    </row>
    <row r="41" spans="1:18" s="2" customFormat="1" x14ac:dyDescent="0.25">
      <c r="A41" s="27">
        <v>28</v>
      </c>
      <c r="B41" s="29" t="str">
        <f>'Скорая медицинская помощь'!B41</f>
        <v>Ключевская РБ</v>
      </c>
      <c r="C41" s="4">
        <f>'[1]План 2022'!$AJ36</f>
        <v>325</v>
      </c>
      <c r="D41" s="55">
        <f>'[1]План 2022'!$AK36</f>
        <v>13779.93</v>
      </c>
      <c r="E41" s="4">
        <f>'[2]План 2022'!$AJ36</f>
        <v>325</v>
      </c>
      <c r="F41" s="55">
        <f>'[2]План 2022'!$AK36</f>
        <v>13779.93</v>
      </c>
      <c r="G41" s="6">
        <f t="shared" si="0"/>
        <v>0</v>
      </c>
      <c r="H41" s="50">
        <f t="shared" si="1"/>
        <v>0</v>
      </c>
      <c r="I41" s="7"/>
      <c r="J41" s="112"/>
      <c r="K41" s="7">
        <f t="shared" si="8"/>
        <v>0</v>
      </c>
      <c r="L41" s="112">
        <f t="shared" si="9"/>
        <v>0</v>
      </c>
      <c r="M41" s="7"/>
      <c r="N41" s="77"/>
      <c r="O41" s="8"/>
      <c r="P41" s="8"/>
      <c r="Q41" s="251"/>
      <c r="R41" s="190"/>
    </row>
    <row r="42" spans="1:18" s="2" customFormat="1" x14ac:dyDescent="0.25">
      <c r="A42" s="27">
        <v>29</v>
      </c>
      <c r="B42" s="28" t="str">
        <f>'Скорая медицинская помощь'!B42</f>
        <v>У-Большерецкая РБ</v>
      </c>
      <c r="C42" s="4">
        <f>'[1]План 2022'!$AJ37</f>
        <v>209</v>
      </c>
      <c r="D42" s="55">
        <f>'[1]План 2022'!$AK37</f>
        <v>8783.14</v>
      </c>
      <c r="E42" s="4">
        <f>'[2]План 2022'!$AJ37</f>
        <v>209</v>
      </c>
      <c r="F42" s="55">
        <f>'[2]План 2022'!$AK37</f>
        <v>8783.14</v>
      </c>
      <c r="G42" s="6">
        <f t="shared" si="0"/>
        <v>0</v>
      </c>
      <c r="H42" s="50">
        <f t="shared" si="1"/>
        <v>0</v>
      </c>
      <c r="I42" s="7"/>
      <c r="J42" s="112"/>
      <c r="K42" s="7">
        <f t="shared" si="8"/>
        <v>0</v>
      </c>
      <c r="L42" s="112">
        <f t="shared" si="9"/>
        <v>0</v>
      </c>
      <c r="M42" s="7"/>
      <c r="N42" s="77"/>
      <c r="O42" s="8"/>
      <c r="P42" s="8"/>
      <c r="Q42" s="251"/>
      <c r="R42" s="190"/>
    </row>
    <row r="43" spans="1:18" s="2" customFormat="1" x14ac:dyDescent="0.25">
      <c r="A43" s="27">
        <v>30</v>
      </c>
      <c r="B43" s="29" t="str">
        <f>'Скорая медицинская помощь'!B43</f>
        <v>Озерновская РБ</v>
      </c>
      <c r="C43" s="4">
        <f>'[1]План 2022'!$AJ38</f>
        <v>144</v>
      </c>
      <c r="D43" s="55">
        <f>'[1]План 2022'!$AK38</f>
        <v>6219.23</v>
      </c>
      <c r="E43" s="4">
        <f>'[2]План 2022'!$AJ38</f>
        <v>144</v>
      </c>
      <c r="F43" s="55">
        <f>'[2]План 2022'!$AK38</f>
        <v>6219.23</v>
      </c>
      <c r="G43" s="6">
        <f t="shared" si="0"/>
        <v>0</v>
      </c>
      <c r="H43" s="50">
        <f t="shared" si="1"/>
        <v>0</v>
      </c>
      <c r="I43" s="7"/>
      <c r="J43" s="112"/>
      <c r="K43" s="7">
        <f t="shared" si="8"/>
        <v>0</v>
      </c>
      <c r="L43" s="112">
        <f t="shared" si="9"/>
        <v>0</v>
      </c>
      <c r="M43" s="7"/>
      <c r="N43" s="77"/>
      <c r="O43" s="8"/>
      <c r="P43" s="8"/>
      <c r="Q43" s="251"/>
      <c r="R43" s="190"/>
    </row>
    <row r="44" spans="1:18" s="2" customFormat="1" x14ac:dyDescent="0.25">
      <c r="A44" s="25">
        <v>31</v>
      </c>
      <c r="B44" s="28" t="str">
        <f>'Скорая медицинская помощь'!B44</f>
        <v>Мильковская РБ</v>
      </c>
      <c r="C44" s="4">
        <f>'[1]План 2022'!$AJ39</f>
        <v>925</v>
      </c>
      <c r="D44" s="55">
        <f>'[1]План 2022'!$AK39</f>
        <v>37422.130000000005</v>
      </c>
      <c r="E44" s="4">
        <f>'[2]План 2022'!$AJ39</f>
        <v>925</v>
      </c>
      <c r="F44" s="55">
        <f>'[2]План 2022'!$AK39</f>
        <v>37422.130000000005</v>
      </c>
      <c r="G44" s="6">
        <f t="shared" si="0"/>
        <v>0</v>
      </c>
      <c r="H44" s="50">
        <f t="shared" si="1"/>
        <v>0</v>
      </c>
      <c r="I44" s="7"/>
      <c r="J44" s="112"/>
      <c r="K44" s="7">
        <f t="shared" si="8"/>
        <v>0</v>
      </c>
      <c r="L44" s="112">
        <f t="shared" si="9"/>
        <v>0</v>
      </c>
      <c r="M44" s="7"/>
      <c r="N44" s="77"/>
      <c r="O44" s="8"/>
      <c r="P44" s="8"/>
      <c r="Q44" s="251"/>
      <c r="R44" s="190"/>
    </row>
    <row r="45" spans="1:18" s="2" customFormat="1" x14ac:dyDescent="0.25">
      <c r="A45" s="27">
        <v>32</v>
      </c>
      <c r="B45" s="29" t="str">
        <f>'Скорая медицинская помощь'!B45</f>
        <v>Быстринская РБ</v>
      </c>
      <c r="C45" s="4">
        <f>'[1]План 2022'!$AJ40</f>
        <v>233</v>
      </c>
      <c r="D45" s="55">
        <f>'[1]План 2022'!$AK40</f>
        <v>9512.23</v>
      </c>
      <c r="E45" s="4">
        <f>'[2]План 2022'!$AJ40</f>
        <v>233</v>
      </c>
      <c r="F45" s="55">
        <f>'[2]План 2022'!$AK40</f>
        <v>9512.23</v>
      </c>
      <c r="G45" s="6">
        <f t="shared" si="0"/>
        <v>0</v>
      </c>
      <c r="H45" s="50">
        <f t="shared" si="1"/>
        <v>0</v>
      </c>
      <c r="I45" s="7"/>
      <c r="J45" s="112"/>
      <c r="K45" s="7">
        <f t="shared" si="8"/>
        <v>0</v>
      </c>
      <c r="L45" s="112">
        <f t="shared" si="9"/>
        <v>0</v>
      </c>
      <c r="M45" s="7"/>
      <c r="N45" s="77"/>
      <c r="O45" s="8"/>
      <c r="P45" s="8"/>
      <c r="Q45" s="251"/>
      <c r="R45" s="190"/>
    </row>
    <row r="46" spans="1:18" s="2" customFormat="1" x14ac:dyDescent="0.25">
      <c r="A46" s="25">
        <v>33</v>
      </c>
      <c r="B46" s="30" t="str">
        <f>'Скорая медицинская помощь'!B46</f>
        <v>Соболевская РБ</v>
      </c>
      <c r="C46" s="4">
        <f>'[1]План 2022'!$AJ41</f>
        <v>158</v>
      </c>
      <c r="D46" s="55">
        <f>'[1]План 2022'!$AK41</f>
        <v>7244.3099999999995</v>
      </c>
      <c r="E46" s="4">
        <f>'[2]План 2022'!$AJ41</f>
        <v>158</v>
      </c>
      <c r="F46" s="55">
        <f>'[2]План 2022'!$AK41</f>
        <v>7244.3099999999995</v>
      </c>
      <c r="G46" s="6">
        <f t="shared" ref="G46:G65" si="10">E46-C46</f>
        <v>0</v>
      </c>
      <c r="H46" s="50">
        <f t="shared" ref="H46:H65" si="11">F46-D46</f>
        <v>0</v>
      </c>
      <c r="I46" s="7"/>
      <c r="J46" s="112"/>
      <c r="K46" s="7">
        <f t="shared" si="8"/>
        <v>0</v>
      </c>
      <c r="L46" s="112">
        <f t="shared" si="9"/>
        <v>0</v>
      </c>
      <c r="M46" s="7"/>
      <c r="N46" s="77"/>
      <c r="O46" s="8"/>
      <c r="P46" s="8"/>
      <c r="Q46" s="251"/>
      <c r="R46" s="190"/>
    </row>
    <row r="47" spans="1:18" s="2" customFormat="1" x14ac:dyDescent="0.25">
      <c r="A47" s="27">
        <v>34</v>
      </c>
      <c r="B47" s="29" t="str">
        <f>'Скорая медицинская помощь'!B47</f>
        <v>Корякская ОБ</v>
      </c>
      <c r="C47" s="4">
        <f>'[1]План 2022'!$AJ42</f>
        <v>502</v>
      </c>
      <c r="D47" s="55">
        <f>'[1]План 2022'!$AK42</f>
        <v>22637.300000000003</v>
      </c>
      <c r="E47" s="4">
        <f>'[2]План 2022'!$AJ42</f>
        <v>502</v>
      </c>
      <c r="F47" s="55">
        <f>'[2]План 2022'!$AK42</f>
        <v>22637.300000000003</v>
      </c>
      <c r="G47" s="6">
        <f t="shared" si="10"/>
        <v>0</v>
      </c>
      <c r="H47" s="50">
        <f t="shared" si="11"/>
        <v>0</v>
      </c>
      <c r="I47" s="7"/>
      <c r="J47" s="112"/>
      <c r="K47" s="7">
        <f t="shared" si="8"/>
        <v>0</v>
      </c>
      <c r="L47" s="112">
        <f t="shared" si="9"/>
        <v>0</v>
      </c>
      <c r="M47" s="7"/>
      <c r="N47" s="77"/>
      <c r="O47" s="8"/>
      <c r="P47" s="8"/>
      <c r="Q47" s="251"/>
      <c r="R47" s="190"/>
    </row>
    <row r="48" spans="1:18" s="2" customFormat="1" x14ac:dyDescent="0.25">
      <c r="A48" s="25">
        <v>35</v>
      </c>
      <c r="B48" s="31" t="str">
        <f>'Скорая медицинская помощь'!B48</f>
        <v>Тигильская РБ</v>
      </c>
      <c r="C48" s="4">
        <f>'[1]План 2022'!$AJ43</f>
        <v>225</v>
      </c>
      <c r="D48" s="55">
        <f>'[1]План 2022'!$AK43</f>
        <v>10530.84</v>
      </c>
      <c r="E48" s="4">
        <f>'[2]План 2022'!$AJ43</f>
        <v>225</v>
      </c>
      <c r="F48" s="55">
        <f>'[2]План 2022'!$AK43</f>
        <v>10530.84</v>
      </c>
      <c r="G48" s="6">
        <f t="shared" si="10"/>
        <v>0</v>
      </c>
      <c r="H48" s="50">
        <f t="shared" si="11"/>
        <v>0</v>
      </c>
      <c r="I48" s="7"/>
      <c r="J48" s="112"/>
      <c r="K48" s="7">
        <f t="shared" si="8"/>
        <v>0</v>
      </c>
      <c r="L48" s="112">
        <f t="shared" si="9"/>
        <v>0</v>
      </c>
      <c r="M48" s="7"/>
      <c r="N48" s="77"/>
      <c r="O48" s="8"/>
      <c r="P48" s="8"/>
      <c r="Q48" s="251"/>
      <c r="R48" s="190"/>
    </row>
    <row r="49" spans="1:18" s="2" customFormat="1" x14ac:dyDescent="0.25">
      <c r="A49" s="27">
        <v>36</v>
      </c>
      <c r="B49" s="32" t="str">
        <f>'Скорая медицинская помощь'!B49</f>
        <v>Карагинская РБ</v>
      </c>
      <c r="C49" s="4">
        <f>'[1]План 2022'!$AJ44</f>
        <v>80</v>
      </c>
      <c r="D49" s="55">
        <f>'[1]План 2022'!$AK44</f>
        <v>3462.63</v>
      </c>
      <c r="E49" s="4">
        <f>'[2]План 2022'!$AJ44</f>
        <v>80</v>
      </c>
      <c r="F49" s="55">
        <f>'[2]План 2022'!$AK44</f>
        <v>3462.63</v>
      </c>
      <c r="G49" s="6">
        <f t="shared" si="10"/>
        <v>0</v>
      </c>
      <c r="H49" s="50">
        <f t="shared" si="11"/>
        <v>0</v>
      </c>
      <c r="I49" s="7"/>
      <c r="J49" s="112"/>
      <c r="K49" s="7">
        <f t="shared" si="8"/>
        <v>0</v>
      </c>
      <c r="L49" s="112">
        <f t="shared" si="9"/>
        <v>0</v>
      </c>
      <c r="M49" s="7"/>
      <c r="N49" s="77"/>
      <c r="O49" s="8"/>
      <c r="P49" s="8"/>
      <c r="Q49" s="251"/>
      <c r="R49" s="190"/>
    </row>
    <row r="50" spans="1:18" s="2" customFormat="1" x14ac:dyDescent="0.25">
      <c r="A50" s="25">
        <v>37</v>
      </c>
      <c r="B50" s="29" t="str">
        <f>'Скорая медицинская помощь'!B50</f>
        <v>Пенжинская РБ</v>
      </c>
      <c r="C50" s="4">
        <f>'[1]План 2022'!$AJ45</f>
        <v>80</v>
      </c>
      <c r="D50" s="55">
        <f>'[1]План 2022'!$AK45</f>
        <v>3253.63</v>
      </c>
      <c r="E50" s="4">
        <f>'[2]План 2022'!$AJ45</f>
        <v>80</v>
      </c>
      <c r="F50" s="55">
        <f>'[2]План 2022'!$AK45</f>
        <v>3253.63</v>
      </c>
      <c r="G50" s="6">
        <f t="shared" si="10"/>
        <v>0</v>
      </c>
      <c r="H50" s="50">
        <f t="shared" si="11"/>
        <v>0</v>
      </c>
      <c r="I50" s="7"/>
      <c r="J50" s="112"/>
      <c r="K50" s="7">
        <f t="shared" si="8"/>
        <v>0</v>
      </c>
      <c r="L50" s="112">
        <f t="shared" si="9"/>
        <v>0</v>
      </c>
      <c r="M50" s="7"/>
      <c r="N50" s="77"/>
      <c r="O50" s="8"/>
      <c r="P50" s="8"/>
      <c r="Q50" s="251"/>
      <c r="R50" s="190"/>
    </row>
    <row r="51" spans="1:18" s="2" customFormat="1" x14ac:dyDescent="0.25">
      <c r="A51" s="27">
        <v>38</v>
      </c>
      <c r="B51" s="31" t="str">
        <f>'Скорая медицинская помощь'!B51</f>
        <v>Никольская РБ</v>
      </c>
      <c r="C51" s="4">
        <f>'[1]План 2022'!$AJ46</f>
        <v>57</v>
      </c>
      <c r="D51" s="55">
        <f>'[1]План 2022'!$AK46</f>
        <v>2725.23</v>
      </c>
      <c r="E51" s="4">
        <f>'[2]План 2022'!$AJ46</f>
        <v>57</v>
      </c>
      <c r="F51" s="55">
        <f>'[2]План 2022'!$AK46</f>
        <v>2725.23</v>
      </c>
      <c r="G51" s="6">
        <f t="shared" si="10"/>
        <v>0</v>
      </c>
      <c r="H51" s="50">
        <f t="shared" si="11"/>
        <v>0</v>
      </c>
      <c r="I51" s="7"/>
      <c r="J51" s="112"/>
      <c r="K51" s="7">
        <f t="shared" si="8"/>
        <v>0</v>
      </c>
      <c r="L51" s="112">
        <f t="shared" si="9"/>
        <v>0</v>
      </c>
      <c r="M51" s="7"/>
      <c r="N51" s="77"/>
      <c r="O51" s="8"/>
      <c r="P51" s="8"/>
      <c r="Q51" s="251"/>
      <c r="R51" s="190"/>
    </row>
    <row r="52" spans="1:18" s="2" customFormat="1" x14ac:dyDescent="0.25">
      <c r="A52" s="25">
        <v>39</v>
      </c>
      <c r="B52" s="31" t="str">
        <f>'Скорая медицинская помощь'!B52</f>
        <v>Олюторская РБ</v>
      </c>
      <c r="C52" s="4">
        <f>'[1]План 2022'!$AJ47</f>
        <v>410</v>
      </c>
      <c r="D52" s="55">
        <f>'[1]План 2022'!$AK47</f>
        <v>18545.810000000001</v>
      </c>
      <c r="E52" s="4">
        <f>'[2]План 2022'!$AJ47</f>
        <v>410</v>
      </c>
      <c r="F52" s="55">
        <f>'[2]План 2022'!$AK47</f>
        <v>18545.810000000001</v>
      </c>
      <c r="G52" s="6">
        <f t="shared" si="10"/>
        <v>0</v>
      </c>
      <c r="H52" s="50">
        <f t="shared" si="11"/>
        <v>0</v>
      </c>
      <c r="I52" s="7"/>
      <c r="J52" s="112"/>
      <c r="K52" s="7">
        <f t="shared" si="8"/>
        <v>0</v>
      </c>
      <c r="L52" s="112">
        <f t="shared" si="9"/>
        <v>0</v>
      </c>
      <c r="M52" s="7"/>
      <c r="N52" s="77"/>
      <c r="O52" s="8"/>
      <c r="P52" s="8"/>
      <c r="Q52" s="251"/>
      <c r="R52" s="190"/>
    </row>
    <row r="53" spans="1:18" s="2" customFormat="1" x14ac:dyDescent="0.25">
      <c r="A53" s="27">
        <v>40</v>
      </c>
      <c r="B53" s="33" t="str">
        <f>'Скорая медицинская помощь'!B53</f>
        <v>Центр общ. Здоровья</v>
      </c>
      <c r="C53" s="4">
        <f>'[1]План 2022'!$AJ48</f>
        <v>500</v>
      </c>
      <c r="D53" s="55">
        <f>'[1]План 2022'!$AK48</f>
        <v>20509.09</v>
      </c>
      <c r="E53" s="4">
        <f>'[2]План 2022'!$AJ48</f>
        <v>500</v>
      </c>
      <c r="F53" s="55">
        <f>'[2]План 2022'!$AK48</f>
        <v>20509.09</v>
      </c>
      <c r="G53" s="6">
        <f t="shared" si="10"/>
        <v>0</v>
      </c>
      <c r="H53" s="50">
        <f t="shared" si="11"/>
        <v>0</v>
      </c>
      <c r="I53" s="7"/>
      <c r="J53" s="112"/>
      <c r="K53" s="7">
        <f t="shared" si="8"/>
        <v>0</v>
      </c>
      <c r="L53" s="112">
        <f t="shared" si="9"/>
        <v>0</v>
      </c>
      <c r="M53" s="7"/>
      <c r="N53" s="77"/>
      <c r="O53" s="8"/>
      <c r="P53" s="8"/>
      <c r="Q53" s="251"/>
      <c r="R53" s="190"/>
    </row>
    <row r="54" spans="1:18" s="2" customFormat="1" x14ac:dyDescent="0.25">
      <c r="A54" s="25">
        <v>41</v>
      </c>
      <c r="B54" s="34" t="str">
        <f>'Скорая медицинская помощь'!B54</f>
        <v>Камч.невролог.кл-ка</v>
      </c>
      <c r="C54" s="4">
        <f>'[1]План 2022'!$AJ49</f>
        <v>80</v>
      </c>
      <c r="D54" s="55">
        <f>'[1]План 2022'!$AK49</f>
        <v>8449.89</v>
      </c>
      <c r="E54" s="4">
        <f>'[2]План 2022'!$AJ49</f>
        <v>80</v>
      </c>
      <c r="F54" s="55">
        <f>'[2]План 2022'!$AK49</f>
        <v>8449.89</v>
      </c>
      <c r="G54" s="6">
        <f t="shared" si="10"/>
        <v>0</v>
      </c>
      <c r="H54" s="50">
        <f t="shared" si="11"/>
        <v>0</v>
      </c>
      <c r="I54" s="7"/>
      <c r="J54" s="112"/>
      <c r="K54" s="7">
        <f t="shared" si="8"/>
        <v>0</v>
      </c>
      <c r="L54" s="112">
        <f t="shared" si="9"/>
        <v>0</v>
      </c>
      <c r="M54" s="7"/>
      <c r="N54" s="77"/>
      <c r="O54" s="8"/>
      <c r="P54" s="8"/>
      <c r="Q54" s="251"/>
      <c r="R54" s="190"/>
    </row>
    <row r="55" spans="1:18" s="2" customFormat="1" x14ac:dyDescent="0.25">
      <c r="A55" s="27">
        <v>42</v>
      </c>
      <c r="B55" s="33" t="str">
        <f>'Скорая медицинская помощь'!B55</f>
        <v>ОРМЕДИУМ</v>
      </c>
      <c r="C55" s="4">
        <f>'[1]План 2022'!$AJ50</f>
        <v>400</v>
      </c>
      <c r="D55" s="55">
        <f>'[1]План 2022'!$AK50</f>
        <v>32790.92</v>
      </c>
      <c r="E55" s="4">
        <f>'[2]План 2022'!$AJ50</f>
        <v>400</v>
      </c>
      <c r="F55" s="55">
        <f>'[2]План 2022'!$AK50</f>
        <v>32790.92</v>
      </c>
      <c r="G55" s="6">
        <f t="shared" si="10"/>
        <v>0</v>
      </c>
      <c r="H55" s="50">
        <f t="shared" si="11"/>
        <v>0</v>
      </c>
      <c r="I55" s="7"/>
      <c r="J55" s="112"/>
      <c r="K55" s="7">
        <f t="shared" si="8"/>
        <v>0</v>
      </c>
      <c r="L55" s="112">
        <f t="shared" si="9"/>
        <v>0</v>
      </c>
      <c r="M55" s="7"/>
      <c r="N55" s="77"/>
      <c r="O55" s="8"/>
      <c r="P55" s="8"/>
      <c r="Q55" s="251"/>
      <c r="R55" s="190"/>
    </row>
    <row r="56" spans="1:18" s="2" customFormat="1" x14ac:dyDescent="0.25">
      <c r="A56" s="25">
        <v>43</v>
      </c>
      <c r="B56" s="33" t="str">
        <f>'Скорая медицинская помощь'!B56</f>
        <v>БМК</v>
      </c>
      <c r="C56" s="4">
        <f>'[1]План 2022'!$AJ51</f>
        <v>672</v>
      </c>
      <c r="D56" s="55">
        <f>'[1]План 2022'!$AK51</f>
        <v>101936.31</v>
      </c>
      <c r="E56" s="4">
        <f>'[2]План 2022'!$AJ51</f>
        <v>588</v>
      </c>
      <c r="F56" s="55">
        <f>'[2]План 2022'!$AK51</f>
        <v>114464.44</v>
      </c>
      <c r="G56" s="6">
        <f t="shared" si="10"/>
        <v>-84</v>
      </c>
      <c r="H56" s="50">
        <f t="shared" si="11"/>
        <v>12528.130000000005</v>
      </c>
      <c r="I56" s="7"/>
      <c r="J56" s="112"/>
      <c r="K56" s="7">
        <f t="shared" si="8"/>
        <v>-84</v>
      </c>
      <c r="L56" s="112">
        <f t="shared" si="9"/>
        <v>12528.130000000005</v>
      </c>
      <c r="M56" s="7"/>
      <c r="N56" s="77"/>
      <c r="O56" s="8"/>
      <c r="P56" s="8"/>
      <c r="Q56" s="251"/>
      <c r="R56" s="190"/>
    </row>
    <row r="57" spans="1:18" s="2" customFormat="1" x14ac:dyDescent="0.25">
      <c r="A57" s="27">
        <v>44</v>
      </c>
      <c r="B57" s="33">
        <f>'Скорая медицинская помощь'!B57</f>
        <v>0</v>
      </c>
      <c r="C57" s="4">
        <f>'[1]План 2022'!$AJ52</f>
        <v>0</v>
      </c>
      <c r="D57" s="55">
        <f>'[1]План 2022'!$AK52</f>
        <v>0</v>
      </c>
      <c r="E57" s="4">
        <f>'[2]План 2022'!$AJ52</f>
        <v>0</v>
      </c>
      <c r="F57" s="55">
        <f>'[2]План 2022'!$AK52</f>
        <v>0</v>
      </c>
      <c r="G57" s="6">
        <f t="shared" si="10"/>
        <v>0</v>
      </c>
      <c r="H57" s="50">
        <f t="shared" si="11"/>
        <v>0</v>
      </c>
      <c r="I57" s="7"/>
      <c r="J57" s="112"/>
      <c r="K57" s="7">
        <f t="shared" si="8"/>
        <v>0</v>
      </c>
      <c r="L57" s="112">
        <f t="shared" si="9"/>
        <v>0</v>
      </c>
      <c r="M57" s="7"/>
      <c r="N57" s="77"/>
      <c r="O57" s="8"/>
      <c r="P57" s="255"/>
      <c r="Q57" s="252"/>
      <c r="R57" s="190"/>
    </row>
    <row r="58" spans="1:18" s="2" customFormat="1" x14ac:dyDescent="0.25">
      <c r="A58" s="27">
        <v>45</v>
      </c>
      <c r="B58" s="33" t="str">
        <f>'Скорая медицинская помощь'!B58</f>
        <v>ЭКО центр</v>
      </c>
      <c r="C58" s="4">
        <f>'[1]План 2022'!$AJ53</f>
        <v>80</v>
      </c>
      <c r="D58" s="55">
        <f>'[1]План 2022'!$AK53</f>
        <v>6772.78</v>
      </c>
      <c r="E58" s="4">
        <f>'[2]План 2022'!$AJ53</f>
        <v>80</v>
      </c>
      <c r="F58" s="55">
        <f>'[2]План 2022'!$AK53</f>
        <v>6772.78</v>
      </c>
      <c r="G58" s="6">
        <f t="shared" si="10"/>
        <v>0</v>
      </c>
      <c r="H58" s="50">
        <f t="shared" si="11"/>
        <v>0</v>
      </c>
      <c r="I58" s="7"/>
      <c r="J58" s="112"/>
      <c r="K58" s="7">
        <f t="shared" si="8"/>
        <v>0</v>
      </c>
      <c r="L58" s="112">
        <f t="shared" si="9"/>
        <v>0</v>
      </c>
      <c r="M58" s="7"/>
      <c r="N58" s="77"/>
      <c r="O58" s="8"/>
      <c r="P58" s="256"/>
      <c r="Q58" s="254"/>
    </row>
    <row r="59" spans="1:18" s="2" customFormat="1" x14ac:dyDescent="0.25">
      <c r="A59" s="25">
        <v>46</v>
      </c>
      <c r="B59" s="33" t="str">
        <f>'Скорая медицинская помощь'!B59</f>
        <v>РЖД-Медицина</v>
      </c>
      <c r="C59" s="4">
        <f>'[1]План 2022'!$AJ54</f>
        <v>0</v>
      </c>
      <c r="D59" s="55">
        <f>'[1]План 2022'!$AK54</f>
        <v>0</v>
      </c>
      <c r="E59" s="4">
        <f>'[2]План 2022'!$AJ54</f>
        <v>0</v>
      </c>
      <c r="F59" s="55">
        <f>'[2]План 2022'!$AK54</f>
        <v>0</v>
      </c>
      <c r="G59" s="6">
        <f t="shared" si="10"/>
        <v>0</v>
      </c>
      <c r="H59" s="50">
        <f t="shared" si="11"/>
        <v>0</v>
      </c>
      <c r="I59" s="7"/>
      <c r="J59" s="112"/>
      <c r="K59" s="7">
        <f t="shared" si="8"/>
        <v>0</v>
      </c>
      <c r="L59" s="112">
        <f t="shared" si="9"/>
        <v>0</v>
      </c>
      <c r="M59" s="7"/>
      <c r="N59" s="77"/>
      <c r="O59" s="8"/>
      <c r="P59" s="252"/>
      <c r="Q59" s="252"/>
    </row>
    <row r="60" spans="1:18" x14ac:dyDescent="0.25">
      <c r="A60" s="27">
        <v>47</v>
      </c>
      <c r="B60" s="33" t="str">
        <f>'Скорая медицинская помощь'!B60</f>
        <v>СПИД</v>
      </c>
      <c r="C60" s="4">
        <f>'[1]План 2022'!$AJ55</f>
        <v>60</v>
      </c>
      <c r="D60" s="55">
        <f>'[1]План 2022'!$AK55</f>
        <v>62169.95</v>
      </c>
      <c r="E60" s="4">
        <f>'[2]План 2022'!$AJ55</f>
        <v>60</v>
      </c>
      <c r="F60" s="55">
        <f>'[2]План 2022'!$AK55</f>
        <v>49735.96</v>
      </c>
      <c r="G60" s="6">
        <f t="shared" si="10"/>
        <v>0</v>
      </c>
      <c r="H60" s="109">
        <f t="shared" si="11"/>
        <v>-12433.989999999998</v>
      </c>
      <c r="I60" s="9"/>
      <c r="J60" s="113"/>
      <c r="K60" s="9">
        <f t="shared" si="8"/>
        <v>0</v>
      </c>
      <c r="L60" s="113">
        <f t="shared" si="9"/>
        <v>-12433.989999999998</v>
      </c>
      <c r="M60" s="9"/>
      <c r="N60" s="78"/>
    </row>
    <row r="61" spans="1:18" x14ac:dyDescent="0.25">
      <c r="A61" s="27">
        <v>48</v>
      </c>
      <c r="B61" s="33" t="str">
        <f>'Скорая медицинская помощь'!B61</f>
        <v>ООО "Жемчужина Камчатки"</v>
      </c>
      <c r="C61" s="4">
        <f>'[1]План 2022'!$AJ56</f>
        <v>400</v>
      </c>
      <c r="D61" s="55">
        <f>'[1]План 2022'!$AK56</f>
        <v>35752.39</v>
      </c>
      <c r="E61" s="4">
        <f>'[2]План 2022'!$AJ56</f>
        <v>400</v>
      </c>
      <c r="F61" s="55">
        <f>'[2]План 2022'!$AK56</f>
        <v>35752.39</v>
      </c>
      <c r="G61" s="6">
        <f t="shared" si="10"/>
        <v>0</v>
      </c>
      <c r="H61" s="109">
        <f t="shared" si="11"/>
        <v>0</v>
      </c>
      <c r="I61" s="9"/>
      <c r="J61" s="113"/>
      <c r="K61" s="9">
        <f t="shared" si="8"/>
        <v>0</v>
      </c>
      <c r="L61" s="113">
        <f t="shared" si="9"/>
        <v>0</v>
      </c>
      <c r="M61" s="9"/>
      <c r="N61" s="78"/>
    </row>
    <row r="62" spans="1:18" x14ac:dyDescent="0.25">
      <c r="A62" s="27">
        <v>49</v>
      </c>
      <c r="B62" s="33" t="str">
        <f>'Скорая медицинская помощь'!B62</f>
        <v>М-Лайн</v>
      </c>
      <c r="C62" s="4">
        <f>'[1]План 2022'!$AJ57</f>
        <v>0</v>
      </c>
      <c r="D62" s="55">
        <f>'[1]План 2022'!$AK57</f>
        <v>0</v>
      </c>
      <c r="E62" s="4">
        <f>'[2]План 2022'!$AJ57</f>
        <v>0</v>
      </c>
      <c r="F62" s="55">
        <f>'[2]План 2022'!$AK57</f>
        <v>0</v>
      </c>
      <c r="G62" s="6">
        <f t="shared" si="10"/>
        <v>0</v>
      </c>
      <c r="H62" s="109">
        <f t="shared" si="11"/>
        <v>0</v>
      </c>
      <c r="I62" s="9"/>
      <c r="J62" s="113"/>
      <c r="K62" s="9">
        <f t="shared" si="8"/>
        <v>0</v>
      </c>
      <c r="L62" s="113">
        <f t="shared" si="9"/>
        <v>0</v>
      </c>
      <c r="M62" s="9"/>
      <c r="N62" s="78"/>
    </row>
    <row r="63" spans="1:18" x14ac:dyDescent="0.25">
      <c r="A63" s="27">
        <v>50</v>
      </c>
      <c r="B63" s="33" t="str">
        <f>'Скорая медицинская помощь'!B63</f>
        <v>ИМПУЛЬС</v>
      </c>
      <c r="C63" s="4">
        <f>'[1]План 2022'!$AJ58</f>
        <v>0</v>
      </c>
      <c r="D63" s="55">
        <f>'[1]План 2022'!$AK58</f>
        <v>0</v>
      </c>
      <c r="E63" s="4">
        <f>'[2]План 2022'!$AJ58</f>
        <v>0</v>
      </c>
      <c r="F63" s="55">
        <f>'[2]План 2022'!$AK58</f>
        <v>0</v>
      </c>
      <c r="G63" s="6">
        <f t="shared" si="10"/>
        <v>0</v>
      </c>
      <c r="H63" s="109">
        <f t="shared" si="11"/>
        <v>0</v>
      </c>
      <c r="I63" s="9"/>
      <c r="J63" s="113"/>
      <c r="K63" s="9">
        <f t="shared" si="8"/>
        <v>0</v>
      </c>
      <c r="L63" s="113">
        <f t="shared" si="9"/>
        <v>0</v>
      </c>
      <c r="M63" s="9"/>
      <c r="N63" s="78"/>
    </row>
    <row r="64" spans="1:18" x14ac:dyDescent="0.25">
      <c r="A64" s="79">
        <v>51</v>
      </c>
      <c r="B64" s="80" t="str">
        <f>'Скорая медицинская помощь'!B64</f>
        <v>Нефросовет</v>
      </c>
      <c r="C64" s="4">
        <f>'[1]План 2022'!$AJ59</f>
        <v>0</v>
      </c>
      <c r="D64" s="55">
        <f>'[1]План 2022'!$AK59</f>
        <v>0</v>
      </c>
      <c r="E64" s="4">
        <f>'[2]План 2022'!$AJ59</f>
        <v>0</v>
      </c>
      <c r="F64" s="55">
        <f>'[2]План 2022'!$AK59</f>
        <v>0</v>
      </c>
      <c r="G64" s="73">
        <f t="shared" si="10"/>
        <v>0</v>
      </c>
      <c r="H64" s="109">
        <f t="shared" si="11"/>
        <v>0</v>
      </c>
      <c r="I64" s="9"/>
      <c r="J64" s="113"/>
      <c r="K64" s="9">
        <f t="shared" si="8"/>
        <v>0</v>
      </c>
      <c r="L64" s="113">
        <f t="shared" si="9"/>
        <v>0</v>
      </c>
      <c r="M64" s="9"/>
      <c r="N64" s="78"/>
    </row>
    <row r="65" spans="1:14" x14ac:dyDescent="0.25">
      <c r="A65" s="79">
        <v>52</v>
      </c>
      <c r="B65" s="80" t="str">
        <f>'Скорая медицинская помощь'!B65</f>
        <v>Тубдиспансер</v>
      </c>
      <c r="C65" s="4">
        <f>'[1]План 2022'!$AJ60</f>
        <v>0</v>
      </c>
      <c r="D65" s="55">
        <f>'[1]План 2022'!$AK60</f>
        <v>0</v>
      </c>
      <c r="E65" s="4">
        <f>'[2]План 2022'!$AJ60</f>
        <v>0</v>
      </c>
      <c r="F65" s="55">
        <f>'[2]План 2022'!$AK60</f>
        <v>0</v>
      </c>
      <c r="G65" s="73">
        <f t="shared" si="10"/>
        <v>0</v>
      </c>
      <c r="H65" s="109">
        <f t="shared" si="11"/>
        <v>0</v>
      </c>
      <c r="I65" s="9"/>
      <c r="J65" s="113"/>
      <c r="K65" s="9">
        <f t="shared" si="8"/>
        <v>0</v>
      </c>
      <c r="L65" s="113">
        <f t="shared" si="9"/>
        <v>0</v>
      </c>
      <c r="M65" s="9"/>
      <c r="N65" s="78"/>
    </row>
    <row r="66" spans="1:14" x14ac:dyDescent="0.25">
      <c r="A66" s="197"/>
      <c r="B66" s="80" t="str">
        <f>'Скорая медицинская помощь'!B66</f>
        <v>ООО "ЮНИЛАБ-ХАБАРОВСК"</v>
      </c>
      <c r="C66" s="4">
        <f>'[1]План 2022'!$AJ61</f>
        <v>0</v>
      </c>
      <c r="D66" s="55">
        <f>'[1]План 2022'!$AK61</f>
        <v>0</v>
      </c>
      <c r="E66" s="4">
        <f>'[2]План 2022'!$AJ61</f>
        <v>0</v>
      </c>
      <c r="F66" s="55">
        <f>'[2]План 2022'!$AK61</f>
        <v>0</v>
      </c>
      <c r="G66" s="73">
        <f t="shared" ref="G66:G73" si="12">E66-C66</f>
        <v>0</v>
      </c>
      <c r="H66" s="109">
        <f t="shared" ref="H66:H73" si="13">F66-D66</f>
        <v>0</v>
      </c>
      <c r="I66" s="9"/>
      <c r="J66" s="113"/>
      <c r="K66" s="9">
        <f t="shared" ref="K66:K73" si="14">G66</f>
        <v>0</v>
      </c>
      <c r="L66" s="113">
        <f t="shared" ref="L66:L73" si="15">H66</f>
        <v>0</v>
      </c>
      <c r="M66" s="9"/>
      <c r="N66" s="78"/>
    </row>
    <row r="67" spans="1:14" x14ac:dyDescent="0.25">
      <c r="A67" s="197"/>
      <c r="B67" s="80" t="str">
        <f>'Скорая медицинская помощь'!B67</f>
        <v>АО "МЕДИЦИНА"</v>
      </c>
      <c r="C67" s="4">
        <f>'[1]План 2022'!$AJ62</f>
        <v>100</v>
      </c>
      <c r="D67" s="55">
        <f>'[1]План 2022'!$AK62</f>
        <v>6532.71</v>
      </c>
      <c r="E67" s="4">
        <f>'[2]План 2022'!$AJ62</f>
        <v>100</v>
      </c>
      <c r="F67" s="55">
        <f>'[2]План 2022'!$AK62</f>
        <v>6532.71</v>
      </c>
      <c r="G67" s="73">
        <f t="shared" si="12"/>
        <v>0</v>
      </c>
      <c r="H67" s="109">
        <f t="shared" si="13"/>
        <v>0</v>
      </c>
      <c r="I67" s="9"/>
      <c r="J67" s="113"/>
      <c r="K67" s="9">
        <f t="shared" si="14"/>
        <v>0</v>
      </c>
      <c r="L67" s="113">
        <f t="shared" si="15"/>
        <v>0</v>
      </c>
      <c r="M67" s="9"/>
      <c r="N67" s="78"/>
    </row>
    <row r="68" spans="1:14" x14ac:dyDescent="0.25">
      <c r="A68" s="197"/>
      <c r="B68" s="80" t="str">
        <f>'Скорая медицинская помощь'!B68</f>
        <v>ООО "НПФ "ХЕЛИКС"</v>
      </c>
      <c r="C68" s="4">
        <f>'[1]План 2022'!$AJ63</f>
        <v>0</v>
      </c>
      <c r="D68" s="55">
        <f>'[1]План 2022'!$AK63</f>
        <v>0</v>
      </c>
      <c r="E68" s="4">
        <f>'[2]План 2022'!$AJ63</f>
        <v>0</v>
      </c>
      <c r="F68" s="55">
        <f>'[2]План 2022'!$AK63</f>
        <v>0</v>
      </c>
      <c r="G68" s="73">
        <f t="shared" si="12"/>
        <v>0</v>
      </c>
      <c r="H68" s="109">
        <f t="shared" si="13"/>
        <v>0</v>
      </c>
      <c r="I68" s="9"/>
      <c r="J68" s="113"/>
      <c r="K68" s="9">
        <f t="shared" si="14"/>
        <v>0</v>
      </c>
      <c r="L68" s="113">
        <f t="shared" si="15"/>
        <v>0</v>
      </c>
      <c r="M68" s="9"/>
      <c r="N68" s="78"/>
    </row>
    <row r="69" spans="1:14" x14ac:dyDescent="0.25">
      <c r="A69" s="197"/>
      <c r="B69" s="80" t="str">
        <f>'Скорая медицинская помощь'!B69</f>
        <v>ФГБОУ ВО АМУРСКАЯ ГМА МИНЗДРАВА РОССИИ</v>
      </c>
      <c r="C69" s="4">
        <f>'[1]План 2022'!$AJ64</f>
        <v>0</v>
      </c>
      <c r="D69" s="55">
        <f>'[1]План 2022'!$AK64</f>
        <v>0</v>
      </c>
      <c r="E69" s="4">
        <f>'[2]План 2022'!$AJ64</f>
        <v>0</v>
      </c>
      <c r="F69" s="55">
        <f>'[2]План 2022'!$AK64</f>
        <v>0</v>
      </c>
      <c r="G69" s="73">
        <f t="shared" si="12"/>
        <v>0</v>
      </c>
      <c r="H69" s="109">
        <f t="shared" si="13"/>
        <v>0</v>
      </c>
      <c r="I69" s="9"/>
      <c r="J69" s="113"/>
      <c r="K69" s="9">
        <f t="shared" si="14"/>
        <v>0</v>
      </c>
      <c r="L69" s="113">
        <f t="shared" si="15"/>
        <v>0</v>
      </c>
      <c r="M69" s="9"/>
      <c r="N69" s="78"/>
    </row>
    <row r="70" spans="1:14" x14ac:dyDescent="0.25">
      <c r="A70" s="197"/>
      <c r="B70" s="80" t="str">
        <f>'Скорая медицинская помощь'!B70</f>
        <v>ООО "ВИТАЛАБ"</v>
      </c>
      <c r="C70" s="4">
        <f>'[1]План 2022'!$AJ65</f>
        <v>0</v>
      </c>
      <c r="D70" s="55">
        <f>'[1]План 2022'!$AK65</f>
        <v>0</v>
      </c>
      <c r="E70" s="4">
        <f>'[2]План 2022'!$AJ65</f>
        <v>0</v>
      </c>
      <c r="F70" s="55">
        <f>'[2]План 2022'!$AK65</f>
        <v>0</v>
      </c>
      <c r="G70" s="73">
        <f t="shared" si="12"/>
        <v>0</v>
      </c>
      <c r="H70" s="109">
        <f t="shared" si="13"/>
        <v>0</v>
      </c>
      <c r="I70" s="9"/>
      <c r="J70" s="113"/>
      <c r="K70" s="9">
        <f t="shared" si="14"/>
        <v>0</v>
      </c>
      <c r="L70" s="113">
        <f t="shared" si="15"/>
        <v>0</v>
      </c>
      <c r="M70" s="9"/>
      <c r="N70" s="78"/>
    </row>
    <row r="71" spans="1:14" x14ac:dyDescent="0.25">
      <c r="A71" s="197"/>
      <c r="B71" s="80" t="str">
        <f>'Скорая медицинская помощь'!B71</f>
        <v>ООО "ЭН ДЖИ СИ ВЛАДИВОСТОК"</v>
      </c>
      <c r="C71" s="4">
        <f>'[1]План 2022'!$AJ66</f>
        <v>50</v>
      </c>
      <c r="D71" s="55">
        <f>'[1]План 2022'!$AK66</f>
        <v>6672.15</v>
      </c>
      <c r="E71" s="4">
        <f>'[2]План 2022'!$AJ66</f>
        <v>50</v>
      </c>
      <c r="F71" s="55">
        <f>'[2]План 2022'!$AK66</f>
        <v>6672.15</v>
      </c>
      <c r="G71" s="73">
        <f t="shared" si="12"/>
        <v>0</v>
      </c>
      <c r="H71" s="109">
        <f t="shared" si="13"/>
        <v>0</v>
      </c>
      <c r="I71" s="9"/>
      <c r="J71" s="113"/>
      <c r="K71" s="9">
        <f t="shared" si="14"/>
        <v>0</v>
      </c>
      <c r="L71" s="113">
        <f t="shared" si="15"/>
        <v>0</v>
      </c>
      <c r="M71" s="9"/>
      <c r="N71" s="78"/>
    </row>
    <row r="72" spans="1:14" x14ac:dyDescent="0.25">
      <c r="A72" s="197"/>
      <c r="B72" s="80" t="str">
        <f>'Скорая медицинская помощь'!B72</f>
        <v>ООО "ХАБАРОВСКИЙ ЦЕНТР ХИРУРГИИ ГЛАЗА"</v>
      </c>
      <c r="C72" s="4">
        <f>'[1]План 2022'!$AJ67</f>
        <v>100</v>
      </c>
      <c r="D72" s="55">
        <f>'[1]План 2022'!$AK67</f>
        <v>2704.38</v>
      </c>
      <c r="E72" s="4">
        <f>'[2]План 2022'!$AJ67</f>
        <v>100</v>
      </c>
      <c r="F72" s="55">
        <f>'[2]План 2022'!$AK67</f>
        <v>2704.38</v>
      </c>
      <c r="G72" s="73">
        <f t="shared" si="12"/>
        <v>0</v>
      </c>
      <c r="H72" s="109">
        <f t="shared" si="13"/>
        <v>0</v>
      </c>
      <c r="I72" s="9"/>
      <c r="J72" s="113"/>
      <c r="K72" s="9">
        <f t="shared" si="14"/>
        <v>0</v>
      </c>
      <c r="L72" s="113">
        <f t="shared" si="15"/>
        <v>0</v>
      </c>
      <c r="M72" s="9"/>
      <c r="N72" s="78"/>
    </row>
    <row r="73" spans="1:14" x14ac:dyDescent="0.25">
      <c r="A73" s="197"/>
      <c r="B73" s="80" t="str">
        <f>'Скорая медицинская помощь'!B73</f>
        <v>ОБУЗ "КО НКЦ ИМЕНИ Г.Е. ОСТРОВЕРХОВА"</v>
      </c>
      <c r="C73" s="4">
        <f>'[1]План 2022'!$AJ68</f>
        <v>0</v>
      </c>
      <c r="D73" s="55">
        <f>'[1]План 2022'!$AK68</f>
        <v>0</v>
      </c>
      <c r="E73" s="4">
        <f>'[2]План 2022'!$AJ68</f>
        <v>0</v>
      </c>
      <c r="F73" s="55">
        <f>'[2]План 2022'!$AK68</f>
        <v>0</v>
      </c>
      <c r="G73" s="73">
        <f t="shared" si="12"/>
        <v>0</v>
      </c>
      <c r="H73" s="109">
        <f t="shared" si="13"/>
        <v>0</v>
      </c>
      <c r="I73" s="9"/>
      <c r="J73" s="113"/>
      <c r="K73" s="9">
        <f t="shared" si="14"/>
        <v>0</v>
      </c>
      <c r="L73" s="113">
        <f t="shared" si="15"/>
        <v>0</v>
      </c>
      <c r="M73" s="9"/>
      <c r="N73" s="78"/>
    </row>
    <row r="74" spans="1:14" x14ac:dyDescent="0.25">
      <c r="A74" s="83"/>
      <c r="B74" s="84" t="s">
        <v>5</v>
      </c>
      <c r="C74" s="85">
        <f>SUM(C14:C73)</f>
        <v>20078</v>
      </c>
      <c r="D74" s="86">
        <f>SUM(D14:D73)</f>
        <v>1548223.3499999994</v>
      </c>
      <c r="E74" s="87">
        <f t="shared" ref="E74:N74" si="16">SUM(E14:E73)</f>
        <v>19990</v>
      </c>
      <c r="F74" s="88">
        <f t="shared" si="16"/>
        <v>1548317.4899999993</v>
      </c>
      <c r="G74" s="89">
        <f t="shared" si="16"/>
        <v>-88</v>
      </c>
      <c r="H74" s="110">
        <f t="shared" si="16"/>
        <v>94.140000000006694</v>
      </c>
      <c r="I74" s="90">
        <f t="shared" si="16"/>
        <v>0</v>
      </c>
      <c r="J74" s="114">
        <f t="shared" si="16"/>
        <v>0</v>
      </c>
      <c r="K74" s="90">
        <f t="shared" si="16"/>
        <v>-88</v>
      </c>
      <c r="L74" s="114">
        <f t="shared" si="16"/>
        <v>94.140000000006694</v>
      </c>
      <c r="M74" s="90">
        <f t="shared" si="16"/>
        <v>0</v>
      </c>
      <c r="N74" s="91">
        <f t="shared" si="16"/>
        <v>0</v>
      </c>
    </row>
    <row r="75" spans="1:14" x14ac:dyDescent="0.25">
      <c r="J75" s="190"/>
      <c r="L75" s="190"/>
    </row>
    <row r="76" spans="1:14" ht="15" customHeight="1" x14ac:dyDescent="0.25">
      <c r="A76" s="315" t="s">
        <v>17</v>
      </c>
      <c r="B76" s="316"/>
      <c r="C76" s="92">
        <f>[1]СВОД!$F$45</f>
        <v>20543</v>
      </c>
      <c r="D76" s="250">
        <f>[1]СВОД!$G$45</f>
        <v>1590382.16</v>
      </c>
      <c r="E76" s="92">
        <f>[2]СВОД!$F$45</f>
        <v>20543</v>
      </c>
      <c r="F76" s="250">
        <f>[2]СВОД!$G$45</f>
        <v>1590382.16</v>
      </c>
      <c r="G76" s="92">
        <f>E76-C76</f>
        <v>0</v>
      </c>
      <c r="H76" s="263">
        <f>F76-D76</f>
        <v>0</v>
      </c>
      <c r="M76" s="190"/>
    </row>
    <row r="77" spans="1:14" ht="15" customHeight="1" x14ac:dyDescent="0.25">
      <c r="A77" s="288" t="s">
        <v>7</v>
      </c>
      <c r="B77" s="289"/>
      <c r="C77" s="93">
        <f>[1]СВОД!$I$45</f>
        <v>465</v>
      </c>
      <c r="D77" s="93">
        <f>[1]СВОД!$H$45</f>
        <v>42000</v>
      </c>
      <c r="E77" s="93">
        <f>[2]СВОД!$I$45</f>
        <v>553</v>
      </c>
      <c r="F77" s="93">
        <f>[2]СВОД!$H$45</f>
        <v>42000</v>
      </c>
      <c r="G77" s="93">
        <f>E77-C77</f>
        <v>88</v>
      </c>
      <c r="H77" s="279">
        <f>F77-D77</f>
        <v>0</v>
      </c>
    </row>
    <row r="78" spans="1:14" ht="48.75" customHeight="1" x14ac:dyDescent="0.25">
      <c r="A78" s="288" t="s">
        <v>8</v>
      </c>
      <c r="B78" s="289"/>
      <c r="C78" s="93">
        <f>C76-C77</f>
        <v>20078</v>
      </c>
      <c r="D78" s="93">
        <f>D76-D77</f>
        <v>1548382.16</v>
      </c>
      <c r="E78" s="93">
        <f>E76-E77</f>
        <v>19990</v>
      </c>
      <c r="F78" s="93">
        <f>F76-F77</f>
        <v>1548382.16</v>
      </c>
      <c r="G78" s="93">
        <f t="shared" ref="G78:H80" si="17">E78-C78</f>
        <v>-88</v>
      </c>
      <c r="H78" s="13">
        <f>F78-D78</f>
        <v>0</v>
      </c>
    </row>
    <row r="79" spans="1:14" ht="42.75" customHeight="1" x14ac:dyDescent="0.25">
      <c r="A79" s="290" t="s">
        <v>9</v>
      </c>
      <c r="B79" s="291"/>
      <c r="C79" s="94"/>
      <c r="D79" s="94"/>
      <c r="E79" s="94"/>
      <c r="F79" s="94"/>
      <c r="G79" s="94">
        <f>E79-C79</f>
        <v>0</v>
      </c>
      <c r="H79" s="15">
        <f t="shared" si="17"/>
        <v>0</v>
      </c>
    </row>
    <row r="80" spans="1:14" ht="15" customHeight="1" x14ac:dyDescent="0.25">
      <c r="A80" s="292" t="s">
        <v>10</v>
      </c>
      <c r="B80" s="293"/>
      <c r="C80" s="95">
        <f>C78+C79</f>
        <v>20078</v>
      </c>
      <c r="D80" s="95">
        <f>D78+D79</f>
        <v>1548382.16</v>
      </c>
      <c r="E80" s="95">
        <f>E78+E79</f>
        <v>19990</v>
      </c>
      <c r="F80" s="95">
        <f>F78+F79</f>
        <v>1548382.16</v>
      </c>
      <c r="G80" s="95">
        <f>E80-C80</f>
        <v>-88</v>
      </c>
      <c r="H80" s="17">
        <f t="shared" si="17"/>
        <v>0</v>
      </c>
    </row>
    <row r="83" ht="13.5" customHeight="1" x14ac:dyDescent="0.25"/>
  </sheetData>
  <mergeCells count="14">
    <mergeCell ref="G12:H12"/>
    <mergeCell ref="C8:N11"/>
    <mergeCell ref="C12:D12"/>
    <mergeCell ref="A76:B76"/>
    <mergeCell ref="A77:B77"/>
    <mergeCell ref="I12:J12"/>
    <mergeCell ref="K12:L12"/>
    <mergeCell ref="M12:N12"/>
    <mergeCell ref="A80:B80"/>
    <mergeCell ref="A8:A12"/>
    <mergeCell ref="B8:B12"/>
    <mergeCell ref="E12:F12"/>
    <mergeCell ref="A78:B78"/>
    <mergeCell ref="A79:B79"/>
  </mergeCells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BK81"/>
  <sheetViews>
    <sheetView view="pageBreakPreview" topLeftCell="A52" zoomScale="80" zoomScaleNormal="100" zoomScaleSheetLayoutView="80" workbookViewId="0">
      <selection activeCell="A75" sqref="A75:AL75"/>
    </sheetView>
  </sheetViews>
  <sheetFormatPr defaultColWidth="9.140625" defaultRowHeight="15" x14ac:dyDescent="0.25"/>
  <cols>
    <col min="1" max="1" width="5.140625" style="131" customWidth="1"/>
    <col min="2" max="2" width="25.7109375" style="131" customWidth="1"/>
    <col min="3" max="36" width="16.140625" style="131" customWidth="1"/>
    <col min="37" max="37" width="13.85546875" style="131" customWidth="1"/>
    <col min="38" max="38" width="11.28515625" style="131" customWidth="1"/>
    <col min="39" max="39" width="9.7109375" style="131" hidden="1" customWidth="1"/>
    <col min="40" max="40" width="10.28515625" style="131" hidden="1" customWidth="1"/>
    <col min="41" max="41" width="12.7109375" style="131" hidden="1" customWidth="1"/>
    <col min="42" max="42" width="11.7109375" style="131" hidden="1" customWidth="1"/>
    <col min="43" max="43" width="11.28515625" style="131" hidden="1" customWidth="1"/>
    <col min="44" max="44" width="7.140625" style="131" customWidth="1"/>
    <col min="45" max="16384" width="9.140625" style="131"/>
  </cols>
  <sheetData>
    <row r="1" spans="1:45" x14ac:dyDescent="0.25">
      <c r="V1" s="130" t="s">
        <v>26</v>
      </c>
      <c r="Z1" s="130"/>
      <c r="AL1" s="130" t="s">
        <v>26</v>
      </c>
    </row>
    <row r="2" spans="1:45" ht="12.75" customHeight="1" x14ac:dyDescent="0.25">
      <c r="V2" s="130" t="s">
        <v>27</v>
      </c>
      <c r="Z2" s="130"/>
      <c r="AL2" s="130" t="s">
        <v>27</v>
      </c>
    </row>
    <row r="3" spans="1:45" x14ac:dyDescent="0.25">
      <c r="V3" s="130" t="s">
        <v>28</v>
      </c>
      <c r="Z3" s="130"/>
      <c r="AL3" s="130" t="s">
        <v>28</v>
      </c>
    </row>
    <row r="4" spans="1:45" x14ac:dyDescent="0.25">
      <c r="V4" s="130" t="str">
        <f>'Скорая медицинская помощь'!$N$4</f>
        <v>от  18.02.2022 года № 2 /2022</v>
      </c>
      <c r="Z4" s="130"/>
      <c r="AL4" s="130" t="str">
        <f>'Скорая медицинская помощь'!$N$4</f>
        <v>от  18.02.2022 года № 2 /2022</v>
      </c>
    </row>
    <row r="6" spans="1:45" ht="20.25" x14ac:dyDescent="0.3">
      <c r="B6" s="132"/>
      <c r="C6" s="385" t="s">
        <v>48</v>
      </c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3"/>
    </row>
    <row r="7" spans="1:45" ht="12.6" customHeight="1" x14ac:dyDescent="0.25"/>
    <row r="8" spans="1:45" ht="12.75" customHeight="1" x14ac:dyDescent="0.25">
      <c r="A8" s="396" t="s">
        <v>0</v>
      </c>
      <c r="B8" s="399" t="s">
        <v>1</v>
      </c>
      <c r="C8" s="402" t="s">
        <v>29</v>
      </c>
      <c r="D8" s="383"/>
      <c r="E8" s="383"/>
      <c r="F8" s="384"/>
      <c r="G8" s="382" t="s">
        <v>2</v>
      </c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4"/>
      <c r="AA8" s="382" t="s">
        <v>30</v>
      </c>
      <c r="AB8" s="383"/>
      <c r="AC8" s="383"/>
      <c r="AD8" s="384"/>
      <c r="AE8" s="382" t="s">
        <v>31</v>
      </c>
      <c r="AF8" s="383"/>
      <c r="AG8" s="383"/>
      <c r="AH8" s="384"/>
      <c r="AI8" s="369" t="s">
        <v>32</v>
      </c>
      <c r="AJ8" s="369"/>
      <c r="AK8" s="369"/>
      <c r="AL8" s="369"/>
      <c r="AM8" s="369"/>
      <c r="AN8" s="369"/>
      <c r="AO8" s="369"/>
      <c r="AP8" s="369"/>
      <c r="AQ8" s="370"/>
      <c r="AR8" s="134"/>
    </row>
    <row r="9" spans="1:45" ht="13.5" customHeight="1" x14ac:dyDescent="0.25">
      <c r="A9" s="397"/>
      <c r="B9" s="400"/>
      <c r="C9" s="403"/>
      <c r="D9" s="375"/>
      <c r="E9" s="375"/>
      <c r="F9" s="376"/>
      <c r="G9" s="371" t="s">
        <v>33</v>
      </c>
      <c r="H9" s="372"/>
      <c r="I9" s="372"/>
      <c r="J9" s="373"/>
      <c r="K9" s="371" t="s">
        <v>34</v>
      </c>
      <c r="L9" s="372"/>
      <c r="M9" s="372"/>
      <c r="N9" s="373"/>
      <c r="O9" s="371" t="s">
        <v>35</v>
      </c>
      <c r="P9" s="372"/>
      <c r="Q9" s="372"/>
      <c r="R9" s="373"/>
      <c r="S9" s="371" t="s">
        <v>36</v>
      </c>
      <c r="T9" s="372"/>
      <c r="U9" s="372"/>
      <c r="V9" s="373"/>
      <c r="W9" s="374" t="s">
        <v>37</v>
      </c>
      <c r="X9" s="375"/>
      <c r="Y9" s="375"/>
      <c r="Z9" s="376"/>
      <c r="AA9" s="374"/>
      <c r="AB9" s="375"/>
      <c r="AC9" s="375"/>
      <c r="AD9" s="376"/>
      <c r="AE9" s="374" t="s">
        <v>38</v>
      </c>
      <c r="AF9" s="375"/>
      <c r="AG9" s="375"/>
      <c r="AH9" s="376"/>
      <c r="AI9" s="371" t="s">
        <v>39</v>
      </c>
      <c r="AJ9" s="372"/>
      <c r="AK9" s="372"/>
      <c r="AL9" s="373"/>
      <c r="AM9" s="380" t="s">
        <v>37</v>
      </c>
      <c r="AN9" s="380"/>
      <c r="AO9" s="380"/>
      <c r="AP9" s="380"/>
      <c r="AQ9" s="381"/>
      <c r="AR9" s="134"/>
    </row>
    <row r="10" spans="1:45" ht="12" customHeight="1" x14ac:dyDescent="0.25">
      <c r="A10" s="397"/>
      <c r="B10" s="400"/>
      <c r="C10" s="403"/>
      <c r="D10" s="375"/>
      <c r="E10" s="375"/>
      <c r="F10" s="376"/>
      <c r="G10" s="374"/>
      <c r="H10" s="375"/>
      <c r="I10" s="375"/>
      <c r="J10" s="376"/>
      <c r="K10" s="374"/>
      <c r="L10" s="375"/>
      <c r="M10" s="375"/>
      <c r="N10" s="376"/>
      <c r="O10" s="374"/>
      <c r="P10" s="375"/>
      <c r="Q10" s="375"/>
      <c r="R10" s="376"/>
      <c r="S10" s="374"/>
      <c r="T10" s="375"/>
      <c r="U10" s="375"/>
      <c r="V10" s="376"/>
      <c r="W10" s="374"/>
      <c r="X10" s="375"/>
      <c r="Y10" s="375"/>
      <c r="Z10" s="376"/>
      <c r="AA10" s="374"/>
      <c r="AB10" s="375"/>
      <c r="AC10" s="375"/>
      <c r="AD10" s="376"/>
      <c r="AE10" s="374"/>
      <c r="AF10" s="375"/>
      <c r="AG10" s="375"/>
      <c r="AH10" s="376"/>
      <c r="AI10" s="374"/>
      <c r="AJ10" s="375"/>
      <c r="AK10" s="375"/>
      <c r="AL10" s="376"/>
      <c r="AM10" s="380"/>
      <c r="AN10" s="380"/>
      <c r="AO10" s="380"/>
      <c r="AP10" s="380"/>
      <c r="AQ10" s="381"/>
      <c r="AR10" s="134"/>
    </row>
    <row r="11" spans="1:45" ht="18.75" customHeight="1" x14ac:dyDescent="0.25">
      <c r="A11" s="397"/>
      <c r="B11" s="400"/>
      <c r="C11" s="404"/>
      <c r="D11" s="378"/>
      <c r="E11" s="378"/>
      <c r="F11" s="379"/>
      <c r="G11" s="377"/>
      <c r="H11" s="378"/>
      <c r="I11" s="378"/>
      <c r="J11" s="379"/>
      <c r="K11" s="377"/>
      <c r="L11" s="378"/>
      <c r="M11" s="378"/>
      <c r="N11" s="379"/>
      <c r="O11" s="377"/>
      <c r="P11" s="378"/>
      <c r="Q11" s="378"/>
      <c r="R11" s="379"/>
      <c r="S11" s="377"/>
      <c r="T11" s="378"/>
      <c r="U11" s="378"/>
      <c r="V11" s="379"/>
      <c r="W11" s="377"/>
      <c r="X11" s="378"/>
      <c r="Y11" s="378"/>
      <c r="Z11" s="379"/>
      <c r="AA11" s="377"/>
      <c r="AB11" s="378"/>
      <c r="AC11" s="378"/>
      <c r="AD11" s="379"/>
      <c r="AE11" s="377"/>
      <c r="AF11" s="378"/>
      <c r="AG11" s="378"/>
      <c r="AH11" s="379"/>
      <c r="AI11" s="377"/>
      <c r="AJ11" s="378"/>
      <c r="AK11" s="378"/>
      <c r="AL11" s="379"/>
      <c r="AM11" s="380"/>
      <c r="AN11" s="380"/>
      <c r="AO11" s="380"/>
      <c r="AP11" s="380"/>
      <c r="AQ11" s="381"/>
      <c r="AR11" s="134"/>
    </row>
    <row r="12" spans="1:45" s="140" customFormat="1" ht="108" customHeight="1" x14ac:dyDescent="0.25">
      <c r="A12" s="398"/>
      <c r="B12" s="401"/>
      <c r="C12" s="135" t="str">
        <f>Поликлиника!$C$12</f>
        <v>Утвержденное плановое задание в соответствии с заседанием Комиссии 1/2022</v>
      </c>
      <c r="D12" s="136" t="str">
        <f>Поликлиника!$E$12</f>
        <v>Проект планового задания для заседания Комиссии 2/2022</v>
      </c>
      <c r="E12" s="137" t="s">
        <v>3</v>
      </c>
      <c r="F12" s="136" t="s">
        <v>40</v>
      </c>
      <c r="G12" s="135" t="str">
        <f>Поликлиника!$C$12</f>
        <v>Утвержденное плановое задание в соответствии с заседанием Комиссии 1/2022</v>
      </c>
      <c r="H12" s="136" t="str">
        <f>Поликлиника!$E$12</f>
        <v>Проект планового задания для заседания Комиссии 2/2022</v>
      </c>
      <c r="I12" s="137" t="s">
        <v>4</v>
      </c>
      <c r="J12" s="136" t="s">
        <v>40</v>
      </c>
      <c r="K12" s="136" t="str">
        <f>C12</f>
        <v>Утвержденное плановое задание в соответствии с заседанием Комиссии 1/2022</v>
      </c>
      <c r="L12" s="136" t="str">
        <f>D12</f>
        <v>Проект планового задания для заседания Комиссии 2/2022</v>
      </c>
      <c r="M12" s="137" t="s">
        <v>4</v>
      </c>
      <c r="N12" s="136" t="s">
        <v>40</v>
      </c>
      <c r="O12" s="136" t="str">
        <f>G12</f>
        <v>Утвержденное плановое задание в соответствии с заседанием Комиссии 1/2022</v>
      </c>
      <c r="P12" s="136" t="str">
        <f>H12</f>
        <v>Проект планового задания для заседания Комиссии 2/2022</v>
      </c>
      <c r="Q12" s="137" t="s">
        <v>4</v>
      </c>
      <c r="R12" s="136" t="s">
        <v>40</v>
      </c>
      <c r="S12" s="136" t="str">
        <f>O12</f>
        <v>Утвержденное плановое задание в соответствии с заседанием Комиссии 1/2022</v>
      </c>
      <c r="T12" s="136" t="str">
        <f>P12</f>
        <v>Проект планового задания для заседания Комиссии 2/2022</v>
      </c>
      <c r="U12" s="137" t="s">
        <v>4</v>
      </c>
      <c r="V12" s="136" t="s">
        <v>40</v>
      </c>
      <c r="W12" s="136" t="str">
        <f>S12</f>
        <v>Утвержденное плановое задание в соответствии с заседанием Комиссии 1/2022</v>
      </c>
      <c r="X12" s="136" t="str">
        <f>T12</f>
        <v>Проект планового задания для заседания Комиссии 2/2022</v>
      </c>
      <c r="Y12" s="137" t="s">
        <v>4</v>
      </c>
      <c r="Z12" s="136" t="s">
        <v>40</v>
      </c>
      <c r="AA12" s="136" t="str">
        <f>W12</f>
        <v>Утвержденное плановое задание в соответствии с заседанием Комиссии 1/2022</v>
      </c>
      <c r="AB12" s="136" t="str">
        <f>X12</f>
        <v>Проект планового задания для заседания Комиссии 2/2022</v>
      </c>
      <c r="AC12" s="137" t="s">
        <v>4</v>
      </c>
      <c r="AD12" s="136" t="s">
        <v>40</v>
      </c>
      <c r="AE12" s="136" t="str">
        <f>AA12</f>
        <v>Утвержденное плановое задание в соответствии с заседанием Комиссии 1/2022</v>
      </c>
      <c r="AF12" s="136" t="str">
        <f>AB12</f>
        <v>Проект планового задания для заседания Комиссии 2/2022</v>
      </c>
      <c r="AG12" s="137" t="s">
        <v>4</v>
      </c>
      <c r="AH12" s="136" t="s">
        <v>40</v>
      </c>
      <c r="AI12" s="136" t="str">
        <f>AA12</f>
        <v>Утвержденное плановое задание в соответствии с заседанием Комиссии 1/2022</v>
      </c>
      <c r="AJ12" s="136" t="str">
        <f>AB12</f>
        <v>Проект планового задания для заседания Комиссии 2/2022</v>
      </c>
      <c r="AK12" s="137" t="s">
        <v>4</v>
      </c>
      <c r="AL12" s="136" t="s">
        <v>40</v>
      </c>
      <c r="AM12" s="136" t="str">
        <f>AI12</f>
        <v>Утвержденное плановое задание в соответствии с заседанием Комиссии 1/2022</v>
      </c>
      <c r="AN12" s="136" t="str">
        <f>AJ12</f>
        <v>Проект планового задания для заседания Комиссии 2/2022</v>
      </c>
      <c r="AO12" s="136" t="e">
        <f>#REF!</f>
        <v>#REF!</v>
      </c>
      <c r="AP12" s="137" t="s">
        <v>4</v>
      </c>
      <c r="AQ12" s="138" t="s">
        <v>40</v>
      </c>
      <c r="AR12" s="139"/>
    </row>
    <row r="13" spans="1:45" x14ac:dyDescent="0.25">
      <c r="A13" s="141">
        <v>1</v>
      </c>
      <c r="B13" s="142" t="str">
        <f>'Скорая медицинская помощь'!B14</f>
        <v>ККБ Лукашевского</v>
      </c>
      <c r="C13" s="143">
        <f>'Скорая медицинская помощь'!C14</f>
        <v>0</v>
      </c>
      <c r="D13" s="144">
        <f>'Скорая медицинская помощь'!E14</f>
        <v>0</v>
      </c>
      <c r="E13" s="145">
        <f>D13-C13</f>
        <v>0</v>
      </c>
      <c r="F13" s="146">
        <f>'Скорая медицинская помощь'!I14</f>
        <v>0</v>
      </c>
      <c r="G13" s="144">
        <f>Поликлиника!C14</f>
        <v>0</v>
      </c>
      <c r="H13" s="144">
        <f>Поликлиника!E14</f>
        <v>0</v>
      </c>
      <c r="I13" s="145">
        <f>H13-G13</f>
        <v>0</v>
      </c>
      <c r="J13" s="144">
        <f>Поликлиника!J14</f>
        <v>0</v>
      </c>
      <c r="K13" s="144">
        <f>Поликлиника!P14</f>
        <v>10000</v>
      </c>
      <c r="L13" s="144">
        <f>Поликлиника!T14</f>
        <v>10000</v>
      </c>
      <c r="M13" s="145">
        <f>L13-K13</f>
        <v>0</v>
      </c>
      <c r="N13" s="144">
        <f>Поликлиника!AB14</f>
        <v>0</v>
      </c>
      <c r="O13" s="146">
        <f>Поликлиника!AN14</f>
        <v>7900</v>
      </c>
      <c r="P13" s="146">
        <f>Поликлиника!AP14</f>
        <v>7900</v>
      </c>
      <c r="Q13" s="145">
        <f>P13-O13</f>
        <v>0</v>
      </c>
      <c r="R13" s="146">
        <f>Поликлиника!AT14</f>
        <v>0</v>
      </c>
      <c r="S13" s="144">
        <f>Поликлиника!AZ14</f>
        <v>3611</v>
      </c>
      <c r="T13" s="144">
        <f>Поликлиника!BB14</f>
        <v>3611</v>
      </c>
      <c r="U13" s="145">
        <f>T13-S13</f>
        <v>0</v>
      </c>
      <c r="V13" s="144">
        <f>Поликлиника!BF14</f>
        <v>0</v>
      </c>
      <c r="W13" s="146">
        <f>Поликлиника!BN14</f>
        <v>5580</v>
      </c>
      <c r="X13" s="146">
        <f>Поликлиника!BP14</f>
        <v>5580</v>
      </c>
      <c r="Y13" s="145">
        <f>X13-W13</f>
        <v>0</v>
      </c>
      <c r="Z13" s="144">
        <f>Поликлиника!BT14</f>
        <v>0</v>
      </c>
      <c r="AA13" s="147">
        <f>'Круглосуточный стационар'!C14</f>
        <v>11213</v>
      </c>
      <c r="AB13" s="147">
        <f>'Круглосуточный стационар'!E14</f>
        <v>11213</v>
      </c>
      <c r="AC13" s="145">
        <f>AB13-AA13</f>
        <v>0</v>
      </c>
      <c r="AD13" s="147">
        <f>'Круглосуточный стационар'!I14</f>
        <v>0</v>
      </c>
      <c r="AE13" s="147">
        <f>'Круглосуточный стационар'!O14</f>
        <v>250</v>
      </c>
      <c r="AF13" s="147">
        <f>'Круглосуточный стационар'!Q14</f>
        <v>250</v>
      </c>
      <c r="AG13" s="145">
        <f>AF13-AE13</f>
        <v>0</v>
      </c>
      <c r="AH13" s="147">
        <f>'Круглосуточный стационар'!U14</f>
        <v>0</v>
      </c>
      <c r="AI13" s="144">
        <f>'Дневной стационар'!C14</f>
        <v>1640</v>
      </c>
      <c r="AJ13" s="144">
        <f>'Дневной стационар'!E14</f>
        <v>1640</v>
      </c>
      <c r="AK13" s="145">
        <f>AJ13-AI13</f>
        <v>0</v>
      </c>
      <c r="AL13" s="148">
        <f>'Дневной стационар'!I14</f>
        <v>0</v>
      </c>
      <c r="AM13" s="144">
        <f>[5]План!$AD7</f>
        <v>0</v>
      </c>
      <c r="AN13" s="144">
        <f>[6]План!$AE7</f>
        <v>0</v>
      </c>
      <c r="AO13" s="149"/>
      <c r="AP13" s="145">
        <f t="shared" ref="AP13:AP72" si="0">AN13-AM13</f>
        <v>0</v>
      </c>
      <c r="AQ13" s="150"/>
      <c r="AR13" s="151"/>
      <c r="AS13" s="152"/>
    </row>
    <row r="14" spans="1:45" x14ac:dyDescent="0.25">
      <c r="A14" s="141">
        <v>2</v>
      </c>
      <c r="B14" s="153" t="str">
        <f>'Скорая медицинская помощь'!B15</f>
        <v>ККДБ</v>
      </c>
      <c r="C14" s="143">
        <f>'Скорая медицинская помощь'!C15</f>
        <v>0</v>
      </c>
      <c r="D14" s="144">
        <f>'Скорая медицинская помощь'!E15</f>
        <v>0</v>
      </c>
      <c r="E14" s="145">
        <f t="shared" ref="E14:E63" si="1">D14-C14</f>
        <v>0</v>
      </c>
      <c r="F14" s="146">
        <f>'Скорая медицинская помощь'!I15</f>
        <v>0</v>
      </c>
      <c r="G14" s="144">
        <f>Поликлиника!C15</f>
        <v>0</v>
      </c>
      <c r="H14" s="144">
        <f>Поликлиника!E15</f>
        <v>0</v>
      </c>
      <c r="I14" s="145">
        <f t="shared" ref="I14:I63" si="2">H14-G14</f>
        <v>0</v>
      </c>
      <c r="J14" s="144">
        <f>Поликлиника!J15</f>
        <v>0</v>
      </c>
      <c r="K14" s="144">
        <f>Поликлиника!P15</f>
        <v>6900</v>
      </c>
      <c r="L14" s="144">
        <f>Поликлиника!T15</f>
        <v>6900</v>
      </c>
      <c r="M14" s="145">
        <f t="shared" ref="M14:M63" si="3">L14-K14</f>
        <v>0</v>
      </c>
      <c r="N14" s="144">
        <f>Поликлиника!AB15</f>
        <v>0</v>
      </c>
      <c r="O14" s="146">
        <f>Поликлиника!AN15</f>
        <v>4000</v>
      </c>
      <c r="P14" s="146">
        <f>Поликлиника!AP15</f>
        <v>4000</v>
      </c>
      <c r="Q14" s="145">
        <f t="shared" ref="Q14:Q63" si="4">P14-O14</f>
        <v>0</v>
      </c>
      <c r="R14" s="146">
        <f>Поликлиника!AT15</f>
        <v>0</v>
      </c>
      <c r="S14" s="144">
        <f>Поликлиника!AZ15</f>
        <v>2368</v>
      </c>
      <c r="T14" s="144">
        <f>Поликлиника!BB15</f>
        <v>2368</v>
      </c>
      <c r="U14" s="145">
        <f t="shared" ref="U14:U63" si="5">T14-S14</f>
        <v>0</v>
      </c>
      <c r="V14" s="144">
        <f>Поликлиника!BF15</f>
        <v>0</v>
      </c>
      <c r="W14" s="146">
        <f>Поликлиника!BN15</f>
        <v>2072</v>
      </c>
      <c r="X14" s="146">
        <f>Поликлиника!BP15</f>
        <v>2072</v>
      </c>
      <c r="Y14" s="145">
        <f t="shared" ref="Y14:Y63" si="6">X14-W14</f>
        <v>0</v>
      </c>
      <c r="Z14" s="144">
        <f>Поликлиника!BT15</f>
        <v>0</v>
      </c>
      <c r="AA14" s="147">
        <f>'Круглосуточный стационар'!C15</f>
        <v>3519</v>
      </c>
      <c r="AB14" s="147">
        <f>'Круглосуточный стационар'!E15</f>
        <v>3519</v>
      </c>
      <c r="AC14" s="145">
        <f t="shared" ref="AC14:AC63" si="7">AB14-AA14</f>
        <v>0</v>
      </c>
      <c r="AD14" s="147">
        <f>'Круглосуточный стационар'!I15</f>
        <v>0</v>
      </c>
      <c r="AE14" s="147">
        <f>'Круглосуточный стационар'!O15</f>
        <v>35</v>
      </c>
      <c r="AF14" s="147">
        <f>'Круглосуточный стационар'!Q15</f>
        <v>35</v>
      </c>
      <c r="AG14" s="145">
        <f t="shared" ref="AG14:AG63" si="8">AF14-AE14</f>
        <v>0</v>
      </c>
      <c r="AH14" s="147">
        <f>'Круглосуточный стационар'!U15</f>
        <v>0</v>
      </c>
      <c r="AI14" s="144">
        <f>'Дневной стационар'!C15</f>
        <v>797</v>
      </c>
      <c r="AJ14" s="144">
        <f>'Дневной стационар'!E15</f>
        <v>797</v>
      </c>
      <c r="AK14" s="145">
        <f t="shared" ref="AK14:AK63" si="9">AJ14-AI14</f>
        <v>0</v>
      </c>
      <c r="AL14" s="148">
        <f>'Дневной стационар'!I15</f>
        <v>0</v>
      </c>
      <c r="AM14" s="144">
        <f>[5]План!$AD8</f>
        <v>0</v>
      </c>
      <c r="AN14" s="144">
        <f>[6]План!$AE8</f>
        <v>0</v>
      </c>
      <c r="AO14" s="149"/>
      <c r="AP14" s="145">
        <f t="shared" si="0"/>
        <v>0</v>
      </c>
      <c r="AQ14" s="150"/>
      <c r="AR14" s="151"/>
      <c r="AS14" s="152"/>
    </row>
    <row r="15" spans="1:45" x14ac:dyDescent="0.25">
      <c r="A15" s="141">
        <v>3</v>
      </c>
      <c r="B15" s="153" t="str">
        <f>'Скорая медицинская помощь'!B16</f>
        <v>ККОД</v>
      </c>
      <c r="C15" s="143">
        <f>'Скорая медицинская помощь'!C16</f>
        <v>0</v>
      </c>
      <c r="D15" s="144">
        <f>'Скорая медицинская помощь'!E16</f>
        <v>0</v>
      </c>
      <c r="E15" s="145">
        <f t="shared" si="1"/>
        <v>0</v>
      </c>
      <c r="F15" s="146">
        <f>'Скорая медицинская помощь'!I16</f>
        <v>0</v>
      </c>
      <c r="G15" s="144">
        <f>Поликлиника!C16</f>
        <v>0</v>
      </c>
      <c r="H15" s="144">
        <f>Поликлиника!E16</f>
        <v>0</v>
      </c>
      <c r="I15" s="145">
        <f t="shared" si="2"/>
        <v>0</v>
      </c>
      <c r="J15" s="144">
        <f>Поликлиника!J16</f>
        <v>0</v>
      </c>
      <c r="K15" s="144">
        <f>Поликлиника!P16</f>
        <v>10000</v>
      </c>
      <c r="L15" s="144">
        <f>Поликлиника!T16</f>
        <v>10000</v>
      </c>
      <c r="M15" s="145">
        <f t="shared" si="3"/>
        <v>0</v>
      </c>
      <c r="N15" s="144">
        <f>Поликлиника!AB16</f>
        <v>0</v>
      </c>
      <c r="O15" s="146">
        <f>Поликлиника!AN16</f>
        <v>0</v>
      </c>
      <c r="P15" s="146">
        <f>Поликлиника!AP16</f>
        <v>0</v>
      </c>
      <c r="Q15" s="145">
        <f t="shared" si="4"/>
        <v>0</v>
      </c>
      <c r="R15" s="146">
        <f>Поликлиника!AT16</f>
        <v>0</v>
      </c>
      <c r="S15" s="144">
        <f>Поликлиника!AZ16</f>
        <v>11380</v>
      </c>
      <c r="T15" s="144">
        <f>Поликлиника!BB16</f>
        <v>11107</v>
      </c>
      <c r="U15" s="145">
        <f t="shared" si="5"/>
        <v>-273</v>
      </c>
      <c r="V15" s="144">
        <f>Поликлиника!BF16</f>
        <v>-273</v>
      </c>
      <c r="W15" s="146">
        <f>Поликлиника!BN16</f>
        <v>40906</v>
      </c>
      <c r="X15" s="146">
        <f>Поликлиника!BP16</f>
        <v>42840</v>
      </c>
      <c r="Y15" s="145">
        <f t="shared" si="6"/>
        <v>1934</v>
      </c>
      <c r="Z15" s="144">
        <f>Поликлиника!BT16</f>
        <v>1934</v>
      </c>
      <c r="AA15" s="147">
        <f>'Круглосуточный стационар'!C16</f>
        <v>3145</v>
      </c>
      <c r="AB15" s="147">
        <f>'Круглосуточный стационар'!E16</f>
        <v>3145</v>
      </c>
      <c r="AC15" s="145">
        <f t="shared" si="7"/>
        <v>0</v>
      </c>
      <c r="AD15" s="147">
        <f>'Круглосуточный стационар'!I16</f>
        <v>0</v>
      </c>
      <c r="AE15" s="147">
        <f>'Круглосуточный стационар'!O16</f>
        <v>0</v>
      </c>
      <c r="AF15" s="147">
        <f>'Круглосуточный стационар'!Q16</f>
        <v>0</v>
      </c>
      <c r="AG15" s="145">
        <f t="shared" si="8"/>
        <v>0</v>
      </c>
      <c r="AH15" s="147">
        <f>'Круглосуточный стационар'!U16</f>
        <v>0</v>
      </c>
      <c r="AI15" s="144">
        <f>'Дневной стационар'!C16</f>
        <v>2160</v>
      </c>
      <c r="AJ15" s="144">
        <f>'Дневной стационар'!E16</f>
        <v>2160</v>
      </c>
      <c r="AK15" s="145">
        <f t="shared" si="9"/>
        <v>0</v>
      </c>
      <c r="AL15" s="148">
        <f>'Дневной стационар'!I16</f>
        <v>0</v>
      </c>
      <c r="AM15" s="144">
        <f>[5]План!$AD9</f>
        <v>0</v>
      </c>
      <c r="AN15" s="144">
        <f>[6]План!$AE9</f>
        <v>0</v>
      </c>
      <c r="AO15" s="149"/>
      <c r="AP15" s="145">
        <f t="shared" si="0"/>
        <v>0</v>
      </c>
      <c r="AQ15" s="150"/>
      <c r="AR15" s="151"/>
      <c r="AS15" s="152"/>
    </row>
    <row r="16" spans="1:45" x14ac:dyDescent="0.25">
      <c r="A16" s="141">
        <v>4</v>
      </c>
      <c r="B16" s="153" t="str">
        <f>'Скорая медицинская помощь'!B17</f>
        <v>КККВД</v>
      </c>
      <c r="C16" s="143">
        <f>'Скорая медицинская помощь'!C17</f>
        <v>0</v>
      </c>
      <c r="D16" s="144">
        <f>'Скорая медицинская помощь'!E17</f>
        <v>0</v>
      </c>
      <c r="E16" s="145">
        <f t="shared" si="1"/>
        <v>0</v>
      </c>
      <c r="F16" s="146">
        <f>'Скорая медицинская помощь'!I17</f>
        <v>0</v>
      </c>
      <c r="G16" s="144">
        <f>Поликлиника!C17</f>
        <v>0</v>
      </c>
      <c r="H16" s="144">
        <f>Поликлиника!E17</f>
        <v>0</v>
      </c>
      <c r="I16" s="145">
        <f t="shared" si="2"/>
        <v>0</v>
      </c>
      <c r="J16" s="144">
        <f>Поликлиника!J17</f>
        <v>0</v>
      </c>
      <c r="K16" s="144">
        <f>Поликлиника!P17</f>
        <v>2900</v>
      </c>
      <c r="L16" s="144">
        <f>Поликлиника!T17</f>
        <v>2900</v>
      </c>
      <c r="M16" s="145">
        <f t="shared" si="3"/>
        <v>0</v>
      </c>
      <c r="N16" s="144">
        <f>Поликлиника!AB17</f>
        <v>0</v>
      </c>
      <c r="O16" s="146">
        <f>Поликлиника!AN17</f>
        <v>0</v>
      </c>
      <c r="P16" s="146">
        <f>Поликлиника!AP17</f>
        <v>0</v>
      </c>
      <c r="Q16" s="145">
        <f t="shared" si="4"/>
        <v>0</v>
      </c>
      <c r="R16" s="146">
        <f>Поликлиника!AT17</f>
        <v>0</v>
      </c>
      <c r="S16" s="144">
        <f>Поликлиника!AZ17</f>
        <v>9500</v>
      </c>
      <c r="T16" s="144">
        <f>Поликлиника!BB17</f>
        <v>9500</v>
      </c>
      <c r="U16" s="145">
        <f t="shared" si="5"/>
        <v>0</v>
      </c>
      <c r="V16" s="144">
        <f>Поликлиника!BF17</f>
        <v>0</v>
      </c>
      <c r="W16" s="146">
        <f>Поликлиника!BN17</f>
        <v>0</v>
      </c>
      <c r="X16" s="146">
        <f>Поликлиника!BP17</f>
        <v>0</v>
      </c>
      <c r="Y16" s="145">
        <f t="shared" si="6"/>
        <v>0</v>
      </c>
      <c r="Z16" s="144">
        <f>Поликлиника!BT17</f>
        <v>0</v>
      </c>
      <c r="AA16" s="147">
        <f>'Круглосуточный стационар'!C17</f>
        <v>528</v>
      </c>
      <c r="AB16" s="147">
        <f>'Круглосуточный стационар'!E17</f>
        <v>528</v>
      </c>
      <c r="AC16" s="145">
        <f t="shared" si="7"/>
        <v>0</v>
      </c>
      <c r="AD16" s="147">
        <f>'Круглосуточный стационар'!I17</f>
        <v>0</v>
      </c>
      <c r="AE16" s="147">
        <f>'Круглосуточный стационар'!O17</f>
        <v>0</v>
      </c>
      <c r="AF16" s="147">
        <f>'Круглосуточный стационар'!Q17</f>
        <v>0</v>
      </c>
      <c r="AG16" s="145">
        <f t="shared" si="8"/>
        <v>0</v>
      </c>
      <c r="AH16" s="147">
        <f>'Круглосуточный стационар'!U17</f>
        <v>0</v>
      </c>
      <c r="AI16" s="144">
        <f>'Дневной стационар'!C17</f>
        <v>687</v>
      </c>
      <c r="AJ16" s="144">
        <f>'Дневной стационар'!E17</f>
        <v>687</v>
      </c>
      <c r="AK16" s="145">
        <f t="shared" si="9"/>
        <v>0</v>
      </c>
      <c r="AL16" s="148">
        <f>'Дневной стационар'!I17</f>
        <v>0</v>
      </c>
      <c r="AM16" s="144">
        <f>[5]План!$AD10</f>
        <v>0</v>
      </c>
      <c r="AN16" s="144">
        <f>[6]План!$AE10</f>
        <v>0</v>
      </c>
      <c r="AO16" s="149"/>
      <c r="AP16" s="145">
        <f t="shared" si="0"/>
        <v>0</v>
      </c>
      <c r="AQ16" s="150"/>
      <c r="AR16" s="151"/>
      <c r="AS16" s="152"/>
    </row>
    <row r="17" spans="1:63" x14ac:dyDescent="0.25">
      <c r="A17" s="141">
        <v>5</v>
      </c>
      <c r="B17" s="153" t="str">
        <f>'Скорая медицинская помощь'!B18</f>
        <v>Краев.стоматология</v>
      </c>
      <c r="C17" s="143">
        <f>'Скорая медицинская помощь'!C18</f>
        <v>0</v>
      </c>
      <c r="D17" s="144">
        <f>'Скорая медицинская помощь'!E18</f>
        <v>0</v>
      </c>
      <c r="E17" s="145">
        <f t="shared" si="1"/>
        <v>0</v>
      </c>
      <c r="F17" s="146">
        <f>'Скорая медицинская помощь'!I18</f>
        <v>0</v>
      </c>
      <c r="G17" s="144">
        <f>Поликлиника!C18</f>
        <v>0</v>
      </c>
      <c r="H17" s="144">
        <f>Поликлиника!E18</f>
        <v>0</v>
      </c>
      <c r="I17" s="145">
        <f t="shared" si="2"/>
        <v>0</v>
      </c>
      <c r="J17" s="144">
        <f>Поликлиника!J18</f>
        <v>0</v>
      </c>
      <c r="K17" s="144">
        <f>Поликлиника!P18</f>
        <v>50</v>
      </c>
      <c r="L17" s="144">
        <f>Поликлиника!T18</f>
        <v>50</v>
      </c>
      <c r="M17" s="145">
        <f t="shared" si="3"/>
        <v>0</v>
      </c>
      <c r="N17" s="144">
        <f>Поликлиника!AB18</f>
        <v>0</v>
      </c>
      <c r="O17" s="146">
        <f>Поликлиника!AN18</f>
        <v>0</v>
      </c>
      <c r="P17" s="146">
        <f>Поликлиника!AP18</f>
        <v>0</v>
      </c>
      <c r="Q17" s="145">
        <f t="shared" si="4"/>
        <v>0</v>
      </c>
      <c r="R17" s="146">
        <f>Поликлиника!AT18</f>
        <v>0</v>
      </c>
      <c r="S17" s="144">
        <f>Поликлиника!AZ18</f>
        <v>12950</v>
      </c>
      <c r="T17" s="144">
        <f>Поликлиника!BB18</f>
        <v>12950</v>
      </c>
      <c r="U17" s="145">
        <f t="shared" si="5"/>
        <v>0</v>
      </c>
      <c r="V17" s="144">
        <f>Поликлиника!BF18</f>
        <v>0</v>
      </c>
      <c r="W17" s="146">
        <f>Поликлиника!BN18</f>
        <v>0</v>
      </c>
      <c r="X17" s="146">
        <f>Поликлиника!BP18</f>
        <v>0</v>
      </c>
      <c r="Y17" s="145">
        <f t="shared" si="6"/>
        <v>0</v>
      </c>
      <c r="Z17" s="144">
        <f>Поликлиника!BT18</f>
        <v>0</v>
      </c>
      <c r="AA17" s="147">
        <f>'Круглосуточный стационар'!C18</f>
        <v>0</v>
      </c>
      <c r="AB17" s="147">
        <f>'Круглосуточный стационар'!E18</f>
        <v>0</v>
      </c>
      <c r="AC17" s="145">
        <f t="shared" si="7"/>
        <v>0</v>
      </c>
      <c r="AD17" s="147">
        <f>'Круглосуточный стационар'!I18</f>
        <v>0</v>
      </c>
      <c r="AE17" s="147">
        <f>'Круглосуточный стационар'!O18</f>
        <v>0</v>
      </c>
      <c r="AF17" s="147">
        <f>'Круглосуточный стационар'!Q18</f>
        <v>0</v>
      </c>
      <c r="AG17" s="145">
        <f t="shared" si="8"/>
        <v>0</v>
      </c>
      <c r="AH17" s="147">
        <f>'Круглосуточный стационар'!U18</f>
        <v>0</v>
      </c>
      <c r="AI17" s="144">
        <f>'Дневной стационар'!C18</f>
        <v>0</v>
      </c>
      <c r="AJ17" s="144">
        <f>'Дневной стационар'!E18</f>
        <v>0</v>
      </c>
      <c r="AK17" s="145">
        <f t="shared" si="9"/>
        <v>0</v>
      </c>
      <c r="AL17" s="148">
        <f>'Дневной стационар'!I18</f>
        <v>0</v>
      </c>
      <c r="AM17" s="144">
        <f>[5]План!$AD11</f>
        <v>0</v>
      </c>
      <c r="AN17" s="144">
        <f>[6]План!$AE11</f>
        <v>0</v>
      </c>
      <c r="AO17" s="149"/>
      <c r="AP17" s="145">
        <f t="shared" si="0"/>
        <v>0</v>
      </c>
      <c r="AQ17" s="150"/>
      <c r="AR17" s="151"/>
      <c r="AS17" s="152"/>
    </row>
    <row r="18" spans="1:63" x14ac:dyDescent="0.25">
      <c r="A18" s="141">
        <v>6</v>
      </c>
      <c r="B18" s="153" t="str">
        <f>'Скорая медицинская помощь'!B19</f>
        <v>ГДИБ</v>
      </c>
      <c r="C18" s="143">
        <f>'Скорая медицинская помощь'!C19</f>
        <v>0</v>
      </c>
      <c r="D18" s="144">
        <f>'Скорая медицинская помощь'!E19</f>
        <v>0</v>
      </c>
      <c r="E18" s="145">
        <f t="shared" si="1"/>
        <v>0</v>
      </c>
      <c r="F18" s="146">
        <f>'Скорая медицинская помощь'!I19</f>
        <v>0</v>
      </c>
      <c r="G18" s="144">
        <f>Поликлиника!C19</f>
        <v>0</v>
      </c>
      <c r="H18" s="144">
        <f>Поликлиника!E19</f>
        <v>0</v>
      </c>
      <c r="I18" s="145">
        <f t="shared" si="2"/>
        <v>0</v>
      </c>
      <c r="J18" s="144">
        <f>Поликлиника!J19</f>
        <v>0</v>
      </c>
      <c r="K18" s="144">
        <f>Поликлиника!P19</f>
        <v>0</v>
      </c>
      <c r="L18" s="144">
        <f>Поликлиника!T19</f>
        <v>0</v>
      </c>
      <c r="M18" s="145">
        <f t="shared" si="3"/>
        <v>0</v>
      </c>
      <c r="N18" s="144">
        <f>Поликлиника!AB19</f>
        <v>0</v>
      </c>
      <c r="O18" s="146">
        <f>Поликлиника!AN19</f>
        <v>1200</v>
      </c>
      <c r="P18" s="146">
        <f>Поликлиника!AP19</f>
        <v>1200</v>
      </c>
      <c r="Q18" s="145">
        <f t="shared" si="4"/>
        <v>0</v>
      </c>
      <c r="R18" s="146">
        <f>Поликлиника!AT19</f>
        <v>0</v>
      </c>
      <c r="S18" s="144">
        <f>Поликлиника!AZ19</f>
        <v>0</v>
      </c>
      <c r="T18" s="144">
        <f>Поликлиника!BB19</f>
        <v>0</v>
      </c>
      <c r="U18" s="145">
        <f t="shared" si="5"/>
        <v>0</v>
      </c>
      <c r="V18" s="144">
        <f>Поликлиника!BF19</f>
        <v>0</v>
      </c>
      <c r="W18" s="146">
        <f>Поликлиника!BN19</f>
        <v>90030</v>
      </c>
      <c r="X18" s="146">
        <f>Поликлиника!BP19</f>
        <v>90030</v>
      </c>
      <c r="Y18" s="145">
        <f t="shared" si="6"/>
        <v>0</v>
      </c>
      <c r="Z18" s="144">
        <f>Поликлиника!BT19</f>
        <v>0</v>
      </c>
      <c r="AA18" s="147">
        <f>'Круглосуточный стационар'!C19</f>
        <v>1692</v>
      </c>
      <c r="AB18" s="147">
        <f>'Круглосуточный стационар'!E19</f>
        <v>1692</v>
      </c>
      <c r="AC18" s="145">
        <f t="shared" si="7"/>
        <v>0</v>
      </c>
      <c r="AD18" s="147">
        <f>'Круглосуточный стационар'!I19</f>
        <v>0</v>
      </c>
      <c r="AE18" s="147">
        <f>'Круглосуточный стационар'!O19</f>
        <v>0</v>
      </c>
      <c r="AF18" s="147">
        <f>'Круглосуточный стационар'!Q19</f>
        <v>0</v>
      </c>
      <c r="AG18" s="145">
        <f t="shared" si="8"/>
        <v>0</v>
      </c>
      <c r="AH18" s="147">
        <f>'Круглосуточный стационар'!U19</f>
        <v>0</v>
      </c>
      <c r="AI18" s="144">
        <f>'Дневной стационар'!C19</f>
        <v>0</v>
      </c>
      <c r="AJ18" s="144">
        <f>'Дневной стационар'!E19</f>
        <v>0</v>
      </c>
      <c r="AK18" s="145">
        <f t="shared" si="9"/>
        <v>0</v>
      </c>
      <c r="AL18" s="147">
        <f>'Дневной стационар'!I19</f>
        <v>0</v>
      </c>
      <c r="AM18" s="144">
        <f>[5]План!$AD12</f>
        <v>0</v>
      </c>
      <c r="AN18" s="144">
        <f>[6]План!$AE12</f>
        <v>0</v>
      </c>
      <c r="AO18" s="149"/>
      <c r="AP18" s="145">
        <f t="shared" si="0"/>
        <v>0</v>
      </c>
      <c r="AQ18" s="150"/>
      <c r="AR18" s="151"/>
      <c r="AS18" s="152"/>
    </row>
    <row r="19" spans="1:63" x14ac:dyDescent="0.25">
      <c r="A19" s="141">
        <v>7</v>
      </c>
      <c r="B19" s="153" t="str">
        <f>'Скорая медицинская помощь'!B20</f>
        <v>КККД</v>
      </c>
      <c r="C19" s="143">
        <f>'Скорая медицинская помощь'!C20</f>
        <v>0</v>
      </c>
      <c r="D19" s="144">
        <f>'Скорая медицинская помощь'!E20</f>
        <v>0</v>
      </c>
      <c r="E19" s="145">
        <f t="shared" si="1"/>
        <v>0</v>
      </c>
      <c r="F19" s="146">
        <f>'Скорая медицинская помощь'!I20</f>
        <v>0</v>
      </c>
      <c r="G19" s="144">
        <f>Поликлиника!C20</f>
        <v>2571</v>
      </c>
      <c r="H19" s="144">
        <f>Поликлиника!E20</f>
        <v>2571</v>
      </c>
      <c r="I19" s="145">
        <f t="shared" si="2"/>
        <v>0</v>
      </c>
      <c r="J19" s="144">
        <f>Поликлиника!J20</f>
        <v>0</v>
      </c>
      <c r="K19" s="144">
        <f>Поликлиника!P20</f>
        <v>30490</v>
      </c>
      <c r="L19" s="144">
        <f>Поликлиника!T20</f>
        <v>30490</v>
      </c>
      <c r="M19" s="145">
        <f t="shared" si="3"/>
        <v>0</v>
      </c>
      <c r="N19" s="144">
        <f>Поликлиника!AB20</f>
        <v>0</v>
      </c>
      <c r="O19" s="146">
        <f>Поликлиника!AN20</f>
        <v>1350</v>
      </c>
      <c r="P19" s="146">
        <f>Поликлиника!AP20</f>
        <v>1350</v>
      </c>
      <c r="Q19" s="145">
        <f t="shared" si="4"/>
        <v>0</v>
      </c>
      <c r="R19" s="146">
        <f>Поликлиника!AT20</f>
        <v>0</v>
      </c>
      <c r="S19" s="144">
        <f>Поликлиника!AZ20</f>
        <v>17900</v>
      </c>
      <c r="T19" s="144">
        <f>Поликлиника!BB20</f>
        <v>17900</v>
      </c>
      <c r="U19" s="145">
        <f t="shared" si="5"/>
        <v>0</v>
      </c>
      <c r="V19" s="144">
        <f>Поликлиника!BF20</f>
        <v>0</v>
      </c>
      <c r="W19" s="146">
        <f>Поликлиника!BN20</f>
        <v>3000</v>
      </c>
      <c r="X19" s="146">
        <f>Поликлиника!BP20</f>
        <v>3000</v>
      </c>
      <c r="Y19" s="145">
        <f t="shared" si="6"/>
        <v>0</v>
      </c>
      <c r="Z19" s="144">
        <f>Поликлиника!BT20</f>
        <v>0</v>
      </c>
      <c r="AA19" s="147">
        <f>'Круглосуточный стационар'!C20</f>
        <v>0</v>
      </c>
      <c r="AB19" s="147">
        <f>'Круглосуточный стационар'!E20</f>
        <v>0</v>
      </c>
      <c r="AC19" s="145">
        <f t="shared" si="7"/>
        <v>0</v>
      </c>
      <c r="AD19" s="147">
        <f>'Круглосуточный стационар'!I20</f>
        <v>0</v>
      </c>
      <c r="AE19" s="147">
        <f>'Круглосуточный стационар'!O20</f>
        <v>0</v>
      </c>
      <c r="AF19" s="147">
        <f>'Круглосуточный стационар'!Q20</f>
        <v>0</v>
      </c>
      <c r="AG19" s="145">
        <f t="shared" si="8"/>
        <v>0</v>
      </c>
      <c r="AH19" s="147">
        <f>'Круглосуточный стационар'!U20</f>
        <v>0</v>
      </c>
      <c r="AI19" s="144">
        <f>'Дневной стационар'!C20</f>
        <v>957</v>
      </c>
      <c r="AJ19" s="144">
        <f>'Дневной стационар'!E20</f>
        <v>957</v>
      </c>
      <c r="AK19" s="145">
        <f t="shared" si="9"/>
        <v>0</v>
      </c>
      <c r="AL19" s="148">
        <f>'Дневной стационар'!I20</f>
        <v>0</v>
      </c>
      <c r="AM19" s="144">
        <f>[5]План!$AD13</f>
        <v>0</v>
      </c>
      <c r="AN19" s="144">
        <f>[6]План!$AE13</f>
        <v>0</v>
      </c>
      <c r="AO19" s="149"/>
      <c r="AP19" s="145">
        <f t="shared" si="0"/>
        <v>0</v>
      </c>
      <c r="AQ19" s="150"/>
      <c r="AR19" s="151"/>
      <c r="AS19" s="152"/>
    </row>
    <row r="20" spans="1:63" x14ac:dyDescent="0.25">
      <c r="A20" s="141">
        <v>8</v>
      </c>
      <c r="B20" s="153" t="str">
        <f>'Скорая медицинская помощь'!B21</f>
        <v>ГБ № 1</v>
      </c>
      <c r="C20" s="143">
        <f>'Скорая медицинская помощь'!C21</f>
        <v>0</v>
      </c>
      <c r="D20" s="144">
        <f>'Скорая медицинская помощь'!E21</f>
        <v>0</v>
      </c>
      <c r="E20" s="145">
        <f t="shared" si="1"/>
        <v>0</v>
      </c>
      <c r="F20" s="146">
        <f>'Скорая медицинская помощь'!I21</f>
        <v>0</v>
      </c>
      <c r="G20" s="144">
        <f>Поликлиника!C21</f>
        <v>6240</v>
      </c>
      <c r="H20" s="144">
        <f>Поликлиника!E21</f>
        <v>6240</v>
      </c>
      <c r="I20" s="145">
        <f t="shared" si="2"/>
        <v>0</v>
      </c>
      <c r="J20" s="144">
        <f>Поликлиника!J21</f>
        <v>0</v>
      </c>
      <c r="K20" s="144">
        <f>Поликлиника!P21</f>
        <v>34500</v>
      </c>
      <c r="L20" s="144">
        <f>Поликлиника!T21</f>
        <v>34500</v>
      </c>
      <c r="M20" s="145">
        <f t="shared" si="3"/>
        <v>0</v>
      </c>
      <c r="N20" s="144">
        <f>Поликлиника!AB21</f>
        <v>0</v>
      </c>
      <c r="O20" s="146">
        <f>Поликлиника!AN21</f>
        <v>2900</v>
      </c>
      <c r="P20" s="146">
        <f>Поликлиника!AP21</f>
        <v>2900</v>
      </c>
      <c r="Q20" s="145">
        <f t="shared" si="4"/>
        <v>0</v>
      </c>
      <c r="R20" s="146">
        <f>Поликлиника!AT21</f>
        <v>0</v>
      </c>
      <c r="S20" s="144">
        <f>Поликлиника!AZ21</f>
        <v>29175</v>
      </c>
      <c r="T20" s="144">
        <f>Поликлиника!BB21</f>
        <v>29175</v>
      </c>
      <c r="U20" s="145">
        <f t="shared" si="5"/>
        <v>0</v>
      </c>
      <c r="V20" s="144">
        <f>Поликлиника!BF21</f>
        <v>0</v>
      </c>
      <c r="W20" s="146">
        <f>Поликлиника!BN21</f>
        <v>1423</v>
      </c>
      <c r="X20" s="146">
        <f>Поликлиника!BP21</f>
        <v>1423</v>
      </c>
      <c r="Y20" s="145">
        <f t="shared" si="6"/>
        <v>0</v>
      </c>
      <c r="Z20" s="144">
        <f>Поликлиника!BT21</f>
        <v>0</v>
      </c>
      <c r="AA20" s="147">
        <f>'Круглосуточный стационар'!C21</f>
        <v>2641</v>
      </c>
      <c r="AB20" s="147">
        <f>'Круглосуточный стационар'!E21</f>
        <v>2641</v>
      </c>
      <c r="AC20" s="145">
        <f t="shared" si="7"/>
        <v>0</v>
      </c>
      <c r="AD20" s="147">
        <f>'Круглосуточный стационар'!I21</f>
        <v>0</v>
      </c>
      <c r="AE20" s="147">
        <f>'Круглосуточный стационар'!O21</f>
        <v>0</v>
      </c>
      <c r="AF20" s="147">
        <f>'Круглосуточный стационар'!Q21</f>
        <v>0</v>
      </c>
      <c r="AG20" s="145">
        <f t="shared" si="8"/>
        <v>0</v>
      </c>
      <c r="AH20" s="147">
        <f>'Круглосуточный стационар'!U21</f>
        <v>0</v>
      </c>
      <c r="AI20" s="144">
        <f>'Дневной стационар'!C21</f>
        <v>450</v>
      </c>
      <c r="AJ20" s="144">
        <f>'Дневной стационар'!E21</f>
        <v>450</v>
      </c>
      <c r="AK20" s="145">
        <f t="shared" si="9"/>
        <v>0</v>
      </c>
      <c r="AL20" s="148">
        <f>'Дневной стационар'!I21</f>
        <v>0</v>
      </c>
      <c r="AM20" s="144">
        <f>[5]План!$AD14</f>
        <v>0</v>
      </c>
      <c r="AN20" s="144">
        <f>[6]План!$AE14</f>
        <v>0</v>
      </c>
      <c r="AO20" s="149"/>
      <c r="AP20" s="145">
        <f t="shared" si="0"/>
        <v>0</v>
      </c>
      <c r="AQ20" s="150"/>
      <c r="AR20" s="151"/>
      <c r="AS20" s="152"/>
    </row>
    <row r="21" spans="1:63" x14ac:dyDescent="0.25">
      <c r="A21" s="141">
        <v>9</v>
      </c>
      <c r="B21" s="153" t="str">
        <f>'Скорая медицинская помощь'!B22</f>
        <v>ГБ № 2</v>
      </c>
      <c r="C21" s="143">
        <f>'Скорая медицинская помощь'!C22</f>
        <v>0</v>
      </c>
      <c r="D21" s="144">
        <f>'Скорая медицинская помощь'!E22</f>
        <v>0</v>
      </c>
      <c r="E21" s="145">
        <f t="shared" si="1"/>
        <v>0</v>
      </c>
      <c r="F21" s="146">
        <f>'Скорая медицинская помощь'!I22</f>
        <v>0</v>
      </c>
      <c r="G21" s="144">
        <f>Поликлиника!C22</f>
        <v>10447</v>
      </c>
      <c r="H21" s="144">
        <f>Поликлиника!E22</f>
        <v>10447</v>
      </c>
      <c r="I21" s="145">
        <f t="shared" si="2"/>
        <v>0</v>
      </c>
      <c r="J21" s="144">
        <f>Поликлиника!J22</f>
        <v>0</v>
      </c>
      <c r="K21" s="144">
        <f>Поликлиника!P22</f>
        <v>43500</v>
      </c>
      <c r="L21" s="144">
        <f>Поликлиника!T22</f>
        <v>43500</v>
      </c>
      <c r="M21" s="145">
        <f t="shared" si="3"/>
        <v>0</v>
      </c>
      <c r="N21" s="144">
        <f>Поликлиника!AB22</f>
        <v>0</v>
      </c>
      <c r="O21" s="146">
        <f>Поликлиника!AN22</f>
        <v>2150</v>
      </c>
      <c r="P21" s="146">
        <f>Поликлиника!AP22</f>
        <v>2150</v>
      </c>
      <c r="Q21" s="145">
        <f t="shared" si="4"/>
        <v>0</v>
      </c>
      <c r="R21" s="146">
        <f>Поликлиника!AT22</f>
        <v>0</v>
      </c>
      <c r="S21" s="144">
        <f>Поликлиника!AZ22</f>
        <v>18010</v>
      </c>
      <c r="T21" s="144">
        <f>Поликлиника!BB22</f>
        <v>18010</v>
      </c>
      <c r="U21" s="145">
        <f t="shared" si="5"/>
        <v>0</v>
      </c>
      <c r="V21" s="144">
        <f>Поликлиника!BF22</f>
        <v>0</v>
      </c>
      <c r="W21" s="146">
        <f>Поликлиника!BN22</f>
        <v>4330</v>
      </c>
      <c r="X21" s="146">
        <f>Поликлиника!BP22</f>
        <v>4330</v>
      </c>
      <c r="Y21" s="145">
        <f t="shared" si="6"/>
        <v>0</v>
      </c>
      <c r="Z21" s="144">
        <f>Поликлиника!BT22</f>
        <v>0</v>
      </c>
      <c r="AA21" s="147">
        <f>'Круглосуточный стационар'!C22</f>
        <v>5746</v>
      </c>
      <c r="AB21" s="147">
        <f>'Круглосуточный стационар'!E22</f>
        <v>5746</v>
      </c>
      <c r="AC21" s="145">
        <f t="shared" si="7"/>
        <v>0</v>
      </c>
      <c r="AD21" s="147">
        <f>'Круглосуточный стационар'!I22</f>
        <v>0</v>
      </c>
      <c r="AE21" s="147">
        <f>'Круглосуточный стационар'!O22</f>
        <v>15</v>
      </c>
      <c r="AF21" s="147">
        <f>'Круглосуточный стационар'!Q22</f>
        <v>15</v>
      </c>
      <c r="AG21" s="145">
        <f t="shared" si="8"/>
        <v>0</v>
      </c>
      <c r="AH21" s="147">
        <f>'Круглосуточный стационар'!U22</f>
        <v>0</v>
      </c>
      <c r="AI21" s="144">
        <f>'Дневной стационар'!C22</f>
        <v>500</v>
      </c>
      <c r="AJ21" s="144">
        <f>'Дневной стационар'!E22</f>
        <v>500</v>
      </c>
      <c r="AK21" s="145">
        <f t="shared" si="9"/>
        <v>0</v>
      </c>
      <c r="AL21" s="148">
        <f>'Дневной стационар'!I22</f>
        <v>0</v>
      </c>
      <c r="AM21" s="144">
        <f>[5]План!$AD15</f>
        <v>0</v>
      </c>
      <c r="AN21" s="144">
        <f>[6]План!$AE15</f>
        <v>0</v>
      </c>
      <c r="AO21" s="149"/>
      <c r="AP21" s="145">
        <f t="shared" si="0"/>
        <v>0</v>
      </c>
      <c r="AQ21" s="150"/>
      <c r="AR21" s="151"/>
      <c r="AS21" s="152"/>
    </row>
    <row r="22" spans="1:63" x14ac:dyDescent="0.25">
      <c r="A22" s="141">
        <v>10</v>
      </c>
      <c r="B22" s="153" t="str">
        <f>'Скорая медицинская помощь'!B23</f>
        <v>Род.дом</v>
      </c>
      <c r="C22" s="143">
        <f>'Скорая медицинская помощь'!C23</f>
        <v>0</v>
      </c>
      <c r="D22" s="144">
        <f>'Скорая медицинская помощь'!E23</f>
        <v>0</v>
      </c>
      <c r="E22" s="145">
        <f t="shared" si="1"/>
        <v>0</v>
      </c>
      <c r="F22" s="146">
        <f>'Скорая медицинская помощь'!I23</f>
        <v>0</v>
      </c>
      <c r="G22" s="144">
        <f>Поликлиника!C23</f>
        <v>0</v>
      </c>
      <c r="H22" s="144">
        <f>Поликлиника!E23</f>
        <v>0</v>
      </c>
      <c r="I22" s="145">
        <f t="shared" si="2"/>
        <v>0</v>
      </c>
      <c r="J22" s="144">
        <f>Поликлиника!J23</f>
        <v>0</v>
      </c>
      <c r="K22" s="144">
        <f>Поликлиника!P23</f>
        <v>18100</v>
      </c>
      <c r="L22" s="144">
        <f>Поликлиника!T23</f>
        <v>18100</v>
      </c>
      <c r="M22" s="145">
        <f t="shared" si="3"/>
        <v>0</v>
      </c>
      <c r="N22" s="144">
        <f>Поликлиника!AB23</f>
        <v>0</v>
      </c>
      <c r="O22" s="146">
        <f>Поликлиника!AN23</f>
        <v>500</v>
      </c>
      <c r="P22" s="146">
        <f>Поликлиника!AP23</f>
        <v>500</v>
      </c>
      <c r="Q22" s="145">
        <f t="shared" si="4"/>
        <v>0</v>
      </c>
      <c r="R22" s="146">
        <f>Поликлиника!AT23</f>
        <v>0</v>
      </c>
      <c r="S22" s="144">
        <f>Поликлиника!AZ23</f>
        <v>8000</v>
      </c>
      <c r="T22" s="144">
        <f>Поликлиника!BB23</f>
        <v>8000</v>
      </c>
      <c r="U22" s="145">
        <f t="shared" si="5"/>
        <v>0</v>
      </c>
      <c r="V22" s="144">
        <f>Поликлиника!BF23</f>
        <v>0</v>
      </c>
      <c r="W22" s="146">
        <f>Поликлиника!BN23</f>
        <v>1200</v>
      </c>
      <c r="X22" s="146">
        <f>Поликлиника!BP23</f>
        <v>1200</v>
      </c>
      <c r="Y22" s="145">
        <f t="shared" si="6"/>
        <v>0</v>
      </c>
      <c r="Z22" s="144">
        <f>Поликлиника!BT23</f>
        <v>0</v>
      </c>
      <c r="AA22" s="147">
        <f>'Круглосуточный стационар'!C23</f>
        <v>4385</v>
      </c>
      <c r="AB22" s="147">
        <f>'Круглосуточный стационар'!E23</f>
        <v>4385</v>
      </c>
      <c r="AC22" s="145">
        <f t="shared" si="7"/>
        <v>0</v>
      </c>
      <c r="AD22" s="147">
        <f>'Круглосуточный стационар'!I23</f>
        <v>0</v>
      </c>
      <c r="AE22" s="147">
        <f>'Круглосуточный стационар'!O23</f>
        <v>0</v>
      </c>
      <c r="AF22" s="147">
        <f>'Круглосуточный стационар'!Q23</f>
        <v>0</v>
      </c>
      <c r="AG22" s="145">
        <f t="shared" si="8"/>
        <v>0</v>
      </c>
      <c r="AH22" s="147">
        <f>'Круглосуточный стационар'!U23</f>
        <v>0</v>
      </c>
      <c r="AI22" s="144">
        <f>'Дневной стационар'!C23</f>
        <v>1319</v>
      </c>
      <c r="AJ22" s="144">
        <f>'Дневной стационар'!E23</f>
        <v>1319</v>
      </c>
      <c r="AK22" s="145">
        <f t="shared" si="9"/>
        <v>0</v>
      </c>
      <c r="AL22" s="148">
        <f>'Дневной стационар'!I23</f>
        <v>0</v>
      </c>
      <c r="AM22" s="144">
        <f>[5]План!$AD16</f>
        <v>0</v>
      </c>
      <c r="AN22" s="144">
        <f>[6]План!$AE16</f>
        <v>0</v>
      </c>
      <c r="AO22" s="149"/>
      <c r="AP22" s="145">
        <f t="shared" si="0"/>
        <v>0</v>
      </c>
      <c r="AQ22" s="150"/>
      <c r="AR22" s="151"/>
      <c r="AS22" s="152"/>
      <c r="BK22" s="131">
        <f>'[3]Объемы на 01.07.2021'!$V$31</f>
        <v>8930</v>
      </c>
    </row>
    <row r="23" spans="1:63" x14ac:dyDescent="0.25">
      <c r="A23" s="141">
        <v>11</v>
      </c>
      <c r="B23" s="153" t="str">
        <f>'Скорая медицинская помощь'!B24</f>
        <v>Гериатр. больница</v>
      </c>
      <c r="C23" s="143">
        <f>'Скорая медицинская помощь'!C24</f>
        <v>0</v>
      </c>
      <c r="D23" s="144">
        <f>'Скорая медицинская помощь'!E24</f>
        <v>0</v>
      </c>
      <c r="E23" s="145">
        <f t="shared" si="1"/>
        <v>0</v>
      </c>
      <c r="F23" s="146">
        <f>'Скорая медицинская помощь'!I24</f>
        <v>0</v>
      </c>
      <c r="G23" s="144">
        <f>Поликлиника!C24</f>
        <v>0</v>
      </c>
      <c r="H23" s="144">
        <f>Поликлиника!E24</f>
        <v>0</v>
      </c>
      <c r="I23" s="145">
        <f t="shared" si="2"/>
        <v>0</v>
      </c>
      <c r="J23" s="144">
        <f>Поликлиника!J24</f>
        <v>0</v>
      </c>
      <c r="K23" s="144">
        <f>Поликлиника!P24</f>
        <v>0</v>
      </c>
      <c r="L23" s="144">
        <f>Поликлиника!T24</f>
        <v>0</v>
      </c>
      <c r="M23" s="145">
        <f t="shared" si="3"/>
        <v>0</v>
      </c>
      <c r="N23" s="144">
        <f>Поликлиника!AB24</f>
        <v>0</v>
      </c>
      <c r="O23" s="146">
        <f>Поликлиника!AN24</f>
        <v>0</v>
      </c>
      <c r="P23" s="146">
        <f>Поликлиника!AP24</f>
        <v>0</v>
      </c>
      <c r="Q23" s="145">
        <f t="shared" si="4"/>
        <v>0</v>
      </c>
      <c r="R23" s="146">
        <f>Поликлиника!AT24</f>
        <v>0</v>
      </c>
      <c r="S23" s="144">
        <f>Поликлиника!AZ24</f>
        <v>0</v>
      </c>
      <c r="T23" s="144">
        <f>Поликлиника!BB24</f>
        <v>0</v>
      </c>
      <c r="U23" s="145">
        <f t="shared" si="5"/>
        <v>0</v>
      </c>
      <c r="V23" s="144">
        <f>Поликлиника!BF24</f>
        <v>0</v>
      </c>
      <c r="W23" s="146">
        <f>Поликлиника!BN24</f>
        <v>0</v>
      </c>
      <c r="X23" s="146">
        <f>Поликлиника!BP24</f>
        <v>0</v>
      </c>
      <c r="Y23" s="145">
        <f t="shared" si="6"/>
        <v>0</v>
      </c>
      <c r="Z23" s="144">
        <f>Поликлиника!BT24</f>
        <v>0</v>
      </c>
      <c r="AA23" s="147">
        <f>'Круглосуточный стационар'!C24</f>
        <v>748</v>
      </c>
      <c r="AB23" s="147">
        <f>'Круглосуточный стационар'!E24</f>
        <v>748</v>
      </c>
      <c r="AC23" s="145">
        <f t="shared" si="7"/>
        <v>0</v>
      </c>
      <c r="AD23" s="147">
        <f>'Круглосуточный стационар'!I24</f>
        <v>0</v>
      </c>
      <c r="AE23" s="147">
        <f>'Круглосуточный стационар'!O24</f>
        <v>0</v>
      </c>
      <c r="AF23" s="147">
        <f>'Круглосуточный стационар'!Q24</f>
        <v>0</v>
      </c>
      <c r="AG23" s="145">
        <f t="shared" si="8"/>
        <v>0</v>
      </c>
      <c r="AH23" s="147">
        <f>'Круглосуточный стационар'!U24</f>
        <v>0</v>
      </c>
      <c r="AI23" s="144">
        <f>'Дневной стационар'!C24</f>
        <v>0</v>
      </c>
      <c r="AJ23" s="144">
        <f>'Дневной стационар'!E24</f>
        <v>0</v>
      </c>
      <c r="AK23" s="145">
        <f t="shared" si="9"/>
        <v>0</v>
      </c>
      <c r="AL23" s="148">
        <f>'Дневной стационар'!I24</f>
        <v>0</v>
      </c>
      <c r="AM23" s="144">
        <f>[5]План!$AD17</f>
        <v>0</v>
      </c>
      <c r="AN23" s="144">
        <f>[6]План!$AE17</f>
        <v>0</v>
      </c>
      <c r="AO23" s="149"/>
      <c r="AP23" s="145">
        <f t="shared" si="0"/>
        <v>0</v>
      </c>
      <c r="AQ23" s="150"/>
      <c r="AR23" s="151"/>
      <c r="AS23" s="152"/>
    </row>
    <row r="24" spans="1:63" x14ac:dyDescent="0.25">
      <c r="A24" s="141">
        <v>12</v>
      </c>
      <c r="B24" s="153" t="str">
        <f>'Скорая медицинская помощь'!B25</f>
        <v>ГП № 1</v>
      </c>
      <c r="C24" s="143">
        <f>'Скорая медицинская помощь'!C25</f>
        <v>0</v>
      </c>
      <c r="D24" s="144">
        <f>'Скорая медицинская помощь'!E25</f>
        <v>0</v>
      </c>
      <c r="E24" s="145">
        <f t="shared" si="1"/>
        <v>0</v>
      </c>
      <c r="F24" s="146">
        <f>'Скорая медицинская помощь'!I25</f>
        <v>0</v>
      </c>
      <c r="G24" s="144">
        <f>Поликлиника!C25</f>
        <v>15177</v>
      </c>
      <c r="H24" s="144">
        <f>Поликлиника!E25</f>
        <v>15177</v>
      </c>
      <c r="I24" s="145">
        <f t="shared" si="2"/>
        <v>0</v>
      </c>
      <c r="J24" s="144">
        <f>Поликлиника!J25</f>
        <v>0</v>
      </c>
      <c r="K24" s="144">
        <f>Поликлиника!P25</f>
        <v>39002</v>
      </c>
      <c r="L24" s="144">
        <f>Поликлиника!T25</f>
        <v>39002</v>
      </c>
      <c r="M24" s="145">
        <f t="shared" si="3"/>
        <v>0</v>
      </c>
      <c r="N24" s="144">
        <f>Поликлиника!AB25</f>
        <v>0</v>
      </c>
      <c r="O24" s="146">
        <f>Поликлиника!AN25</f>
        <v>17747</v>
      </c>
      <c r="P24" s="146">
        <f>Поликлиника!AP25</f>
        <v>17747</v>
      </c>
      <c r="Q24" s="145">
        <f t="shared" si="4"/>
        <v>0</v>
      </c>
      <c r="R24" s="146">
        <f>Поликлиника!AT25</f>
        <v>0</v>
      </c>
      <c r="S24" s="144">
        <f>Поликлиника!AZ25</f>
        <v>28170</v>
      </c>
      <c r="T24" s="144">
        <f>Поликлиника!BB25</f>
        <v>28170</v>
      </c>
      <c r="U24" s="145">
        <f t="shared" si="5"/>
        <v>0</v>
      </c>
      <c r="V24" s="144">
        <f>Поликлиника!BF25</f>
        <v>0</v>
      </c>
      <c r="W24" s="146">
        <f>Поликлиника!BN25</f>
        <v>998</v>
      </c>
      <c r="X24" s="146">
        <f>Поликлиника!BP25</f>
        <v>998</v>
      </c>
      <c r="Y24" s="145">
        <f t="shared" si="6"/>
        <v>0</v>
      </c>
      <c r="Z24" s="144">
        <f>Поликлиника!BT25</f>
        <v>0</v>
      </c>
      <c r="AA24" s="147">
        <f>'Круглосуточный стационар'!C25</f>
        <v>0</v>
      </c>
      <c r="AB24" s="147">
        <f>'Круглосуточный стационар'!E25</f>
        <v>0</v>
      </c>
      <c r="AC24" s="145">
        <f t="shared" si="7"/>
        <v>0</v>
      </c>
      <c r="AD24" s="147">
        <f>'Круглосуточный стационар'!I25</f>
        <v>0</v>
      </c>
      <c r="AE24" s="147">
        <f>'Круглосуточный стационар'!O25</f>
        <v>0</v>
      </c>
      <c r="AF24" s="147">
        <f>'Круглосуточный стационар'!Q25</f>
        <v>0</v>
      </c>
      <c r="AG24" s="145">
        <f t="shared" si="8"/>
        <v>0</v>
      </c>
      <c r="AH24" s="147">
        <f>'Круглосуточный стационар'!U25</f>
        <v>0</v>
      </c>
      <c r="AI24" s="144">
        <f>'Дневной стационар'!C25</f>
        <v>1000</v>
      </c>
      <c r="AJ24" s="144">
        <f>'Дневной стационар'!E25</f>
        <v>1000</v>
      </c>
      <c r="AK24" s="145">
        <f t="shared" si="9"/>
        <v>0</v>
      </c>
      <c r="AL24" s="148">
        <f>'Дневной стационар'!I25</f>
        <v>0</v>
      </c>
      <c r="AM24" s="144">
        <f>[5]План!$AD18</f>
        <v>0</v>
      </c>
      <c r="AN24" s="144">
        <f>[6]План!$AE18</f>
        <v>0</v>
      </c>
      <c r="AO24" s="149"/>
      <c r="AP24" s="145">
        <f t="shared" si="0"/>
        <v>0</v>
      </c>
      <c r="AQ24" s="150"/>
      <c r="AR24" s="151"/>
      <c r="AS24" s="152"/>
    </row>
    <row r="25" spans="1:63" x14ac:dyDescent="0.25">
      <c r="A25" s="141">
        <v>13</v>
      </c>
      <c r="B25" s="153" t="str">
        <f>'Скорая медицинская помощь'!B26</f>
        <v>ГП № 3</v>
      </c>
      <c r="C25" s="143">
        <f>'Скорая медицинская помощь'!C26</f>
        <v>0</v>
      </c>
      <c r="D25" s="144">
        <f>'Скорая медицинская помощь'!E26</f>
        <v>0</v>
      </c>
      <c r="E25" s="145">
        <f t="shared" si="1"/>
        <v>0</v>
      </c>
      <c r="F25" s="146">
        <f>'Скорая медицинская помощь'!I26</f>
        <v>0</v>
      </c>
      <c r="G25" s="144">
        <f>Поликлиника!C26</f>
        <v>17903</v>
      </c>
      <c r="H25" s="144">
        <f>Поликлиника!E26</f>
        <v>17903</v>
      </c>
      <c r="I25" s="145">
        <f t="shared" si="2"/>
        <v>0</v>
      </c>
      <c r="J25" s="144">
        <f>Поликлиника!J26</f>
        <v>0</v>
      </c>
      <c r="K25" s="144">
        <f>Поликлиника!P26</f>
        <v>47000</v>
      </c>
      <c r="L25" s="144">
        <f>Поликлиника!T26</f>
        <v>47000</v>
      </c>
      <c r="M25" s="145">
        <f t="shared" si="3"/>
        <v>0</v>
      </c>
      <c r="N25" s="144">
        <f>Поликлиника!AB26</f>
        <v>0</v>
      </c>
      <c r="O25" s="146">
        <f>Поликлиника!AN26</f>
        <v>5647</v>
      </c>
      <c r="P25" s="146">
        <f>Поликлиника!AP26</f>
        <v>5647</v>
      </c>
      <c r="Q25" s="145">
        <f t="shared" si="4"/>
        <v>0</v>
      </c>
      <c r="R25" s="146">
        <f>Поликлиника!AT26</f>
        <v>0</v>
      </c>
      <c r="S25" s="144">
        <f>Поликлиника!AZ26</f>
        <v>37540</v>
      </c>
      <c r="T25" s="144">
        <f>Поликлиника!BB26</f>
        <v>37540</v>
      </c>
      <c r="U25" s="145">
        <f t="shared" si="5"/>
        <v>0</v>
      </c>
      <c r="V25" s="144">
        <f>Поликлиника!BF26</f>
        <v>0</v>
      </c>
      <c r="W25" s="146">
        <f>Поликлиника!BN26</f>
        <v>1000</v>
      </c>
      <c r="X25" s="146">
        <f>Поликлиника!BP26</f>
        <v>1000</v>
      </c>
      <c r="Y25" s="145">
        <f t="shared" si="6"/>
        <v>0</v>
      </c>
      <c r="Z25" s="144">
        <f>Поликлиника!BT26</f>
        <v>0</v>
      </c>
      <c r="AA25" s="147">
        <f>'Круглосуточный стационар'!C26</f>
        <v>0</v>
      </c>
      <c r="AB25" s="147">
        <f>'Круглосуточный стационар'!E26</f>
        <v>0</v>
      </c>
      <c r="AC25" s="145">
        <f t="shared" si="7"/>
        <v>0</v>
      </c>
      <c r="AD25" s="147">
        <f>'Круглосуточный стационар'!I26</f>
        <v>0</v>
      </c>
      <c r="AE25" s="147">
        <f>'Круглосуточный стационар'!O26</f>
        <v>0</v>
      </c>
      <c r="AF25" s="147">
        <f>'Круглосуточный стационар'!Q26</f>
        <v>0</v>
      </c>
      <c r="AG25" s="145">
        <f t="shared" si="8"/>
        <v>0</v>
      </c>
      <c r="AH25" s="147">
        <f>'Круглосуточный стационар'!U26</f>
        <v>0</v>
      </c>
      <c r="AI25" s="144">
        <f>'Дневной стационар'!C26</f>
        <v>1338</v>
      </c>
      <c r="AJ25" s="144">
        <f>'Дневной стационар'!E26</f>
        <v>1338</v>
      </c>
      <c r="AK25" s="145">
        <f t="shared" si="9"/>
        <v>0</v>
      </c>
      <c r="AL25" s="148">
        <f>'Дневной стационар'!I26</f>
        <v>0</v>
      </c>
      <c r="AM25" s="144">
        <f>[5]План!$AD19</f>
        <v>0</v>
      </c>
      <c r="AN25" s="144">
        <f>[6]План!$AE19</f>
        <v>0</v>
      </c>
      <c r="AO25" s="149"/>
      <c r="AP25" s="145">
        <f t="shared" si="0"/>
        <v>0</v>
      </c>
      <c r="AQ25" s="150"/>
      <c r="AR25" s="151"/>
      <c r="AS25" s="152"/>
    </row>
    <row r="26" spans="1:63" x14ac:dyDescent="0.25">
      <c r="A26" s="141">
        <v>14</v>
      </c>
      <c r="B26" s="153" t="str">
        <f>'Скорая медицинская помощь'!B27</f>
        <v>ГДП № 1</v>
      </c>
      <c r="C26" s="143">
        <f>'Скорая медицинская помощь'!C27</f>
        <v>0</v>
      </c>
      <c r="D26" s="144">
        <f>'Скорая медицинская помощь'!E27</f>
        <v>0</v>
      </c>
      <c r="E26" s="145">
        <f t="shared" si="1"/>
        <v>0</v>
      </c>
      <c r="F26" s="146">
        <f>'Скорая медицинская помощь'!I27</f>
        <v>0</v>
      </c>
      <c r="G26" s="144">
        <f>Поликлиника!C27</f>
        <v>28980</v>
      </c>
      <c r="H26" s="144">
        <f>Поликлиника!E27</f>
        <v>28980</v>
      </c>
      <c r="I26" s="145">
        <f t="shared" si="2"/>
        <v>0</v>
      </c>
      <c r="J26" s="144">
        <f>Поликлиника!J27</f>
        <v>0</v>
      </c>
      <c r="K26" s="144">
        <f>Поликлиника!P27</f>
        <v>130000</v>
      </c>
      <c r="L26" s="144">
        <f>Поликлиника!T27</f>
        <v>130000</v>
      </c>
      <c r="M26" s="145">
        <f t="shared" si="3"/>
        <v>0</v>
      </c>
      <c r="N26" s="144">
        <f>Поликлиника!AB27</f>
        <v>0</v>
      </c>
      <c r="O26" s="146">
        <f>Поликлиника!AN27</f>
        <v>38400</v>
      </c>
      <c r="P26" s="146">
        <f>Поликлиника!AP27</f>
        <v>38400</v>
      </c>
      <c r="Q26" s="145">
        <f t="shared" si="4"/>
        <v>0</v>
      </c>
      <c r="R26" s="146">
        <f>Поликлиника!AT27</f>
        <v>0</v>
      </c>
      <c r="S26" s="144">
        <f>Поликлиника!AZ27</f>
        <v>55885</v>
      </c>
      <c r="T26" s="144">
        <f>Поликлиника!BB27</f>
        <v>55885</v>
      </c>
      <c r="U26" s="145">
        <f t="shared" si="5"/>
        <v>0</v>
      </c>
      <c r="V26" s="144">
        <f>Поликлиника!BF27</f>
        <v>0</v>
      </c>
      <c r="W26" s="146">
        <f>Поликлиника!BN27</f>
        <v>1730</v>
      </c>
      <c r="X26" s="146">
        <f>Поликлиника!BP27</f>
        <v>1730</v>
      </c>
      <c r="Y26" s="145">
        <f t="shared" si="6"/>
        <v>0</v>
      </c>
      <c r="Z26" s="144">
        <f>Поликлиника!BT27</f>
        <v>0</v>
      </c>
      <c r="AA26" s="147">
        <f>'Круглосуточный стационар'!C27</f>
        <v>0</v>
      </c>
      <c r="AB26" s="147">
        <f>'Круглосуточный стационар'!E27</f>
        <v>0</v>
      </c>
      <c r="AC26" s="145">
        <f t="shared" si="7"/>
        <v>0</v>
      </c>
      <c r="AD26" s="147">
        <f>'Круглосуточный стационар'!I27</f>
        <v>0</v>
      </c>
      <c r="AE26" s="147">
        <f>'Круглосуточный стационар'!O27</f>
        <v>0</v>
      </c>
      <c r="AF26" s="147">
        <f>'Круглосуточный стационар'!Q27</f>
        <v>0</v>
      </c>
      <c r="AG26" s="145">
        <f t="shared" si="8"/>
        <v>0</v>
      </c>
      <c r="AH26" s="147">
        <f>'Круглосуточный стационар'!U27</f>
        <v>0</v>
      </c>
      <c r="AI26" s="144">
        <f>'Дневной стационар'!C27</f>
        <v>591</v>
      </c>
      <c r="AJ26" s="144">
        <f>'Дневной стационар'!E27</f>
        <v>591</v>
      </c>
      <c r="AK26" s="145">
        <f t="shared" si="9"/>
        <v>0</v>
      </c>
      <c r="AL26" s="148">
        <f>'Дневной стационар'!I27</f>
        <v>0</v>
      </c>
      <c r="AM26" s="144">
        <f>[5]План!$AD20</f>
        <v>0</v>
      </c>
      <c r="AN26" s="144">
        <f>[6]План!$AE20</f>
        <v>0</v>
      </c>
      <c r="AO26" s="149"/>
      <c r="AP26" s="145">
        <f t="shared" si="0"/>
        <v>0</v>
      </c>
      <c r="AQ26" s="150"/>
      <c r="AR26" s="151"/>
      <c r="AS26" s="152"/>
    </row>
    <row r="27" spans="1:63" x14ac:dyDescent="0.25">
      <c r="A27" s="141">
        <v>15</v>
      </c>
      <c r="B27" s="153" t="str">
        <f>'Скорая медицинская помощь'!B28</f>
        <v>ГДП № 2</v>
      </c>
      <c r="C27" s="143">
        <f>'Скорая медицинская помощь'!C28</f>
        <v>0</v>
      </c>
      <c r="D27" s="144">
        <f>'Скорая медицинская помощь'!E28</f>
        <v>0</v>
      </c>
      <c r="E27" s="145">
        <f t="shared" si="1"/>
        <v>0</v>
      </c>
      <c r="F27" s="146">
        <f>'Скорая медицинская помощь'!I28</f>
        <v>0</v>
      </c>
      <c r="G27" s="144">
        <f>Поликлиника!C28</f>
        <v>7763</v>
      </c>
      <c r="H27" s="144">
        <f>Поликлиника!E28</f>
        <v>7763</v>
      </c>
      <c r="I27" s="145">
        <f t="shared" si="2"/>
        <v>0</v>
      </c>
      <c r="J27" s="144">
        <f>Поликлиника!J28</f>
        <v>0</v>
      </c>
      <c r="K27" s="144">
        <f>Поликлиника!P28</f>
        <v>55000</v>
      </c>
      <c r="L27" s="144">
        <f>Поликлиника!T28</f>
        <v>55000</v>
      </c>
      <c r="M27" s="145">
        <f t="shared" si="3"/>
        <v>0</v>
      </c>
      <c r="N27" s="144">
        <f>Поликлиника!AB28</f>
        <v>0</v>
      </c>
      <c r="O27" s="146">
        <f>Поликлиника!AN28</f>
        <v>6500</v>
      </c>
      <c r="P27" s="146">
        <f>Поликлиника!AP28</f>
        <v>6500</v>
      </c>
      <c r="Q27" s="145">
        <f t="shared" si="4"/>
        <v>0</v>
      </c>
      <c r="R27" s="146">
        <f>Поликлиника!AT28</f>
        <v>0</v>
      </c>
      <c r="S27" s="144">
        <f>Поликлиника!AZ28</f>
        <v>20130</v>
      </c>
      <c r="T27" s="144">
        <f>Поликлиника!BB28</f>
        <v>20130</v>
      </c>
      <c r="U27" s="145">
        <f t="shared" si="5"/>
        <v>0</v>
      </c>
      <c r="V27" s="144">
        <f>Поликлиника!BF28</f>
        <v>0</v>
      </c>
      <c r="W27" s="146">
        <f>Поликлиника!BN28</f>
        <v>600</v>
      </c>
      <c r="X27" s="146">
        <f>Поликлиника!BP28</f>
        <v>600</v>
      </c>
      <c r="Y27" s="145">
        <f t="shared" si="6"/>
        <v>0</v>
      </c>
      <c r="Z27" s="144">
        <f>Поликлиника!BT28</f>
        <v>0</v>
      </c>
      <c r="AA27" s="147">
        <f>'Круглосуточный стационар'!C28</f>
        <v>0</v>
      </c>
      <c r="AB27" s="147">
        <f>'Круглосуточный стационар'!E28</f>
        <v>0</v>
      </c>
      <c r="AC27" s="145">
        <f t="shared" si="7"/>
        <v>0</v>
      </c>
      <c r="AD27" s="147">
        <f>'Круглосуточный стационар'!I28</f>
        <v>0</v>
      </c>
      <c r="AE27" s="147">
        <f>'Круглосуточный стационар'!O28</f>
        <v>0</v>
      </c>
      <c r="AF27" s="147">
        <f>'Круглосуточный стационар'!Q28</f>
        <v>0</v>
      </c>
      <c r="AG27" s="145">
        <f t="shared" si="8"/>
        <v>0</v>
      </c>
      <c r="AH27" s="147">
        <f>'Круглосуточный стационар'!U28</f>
        <v>0</v>
      </c>
      <c r="AI27" s="144">
        <f>'Дневной стационар'!C28</f>
        <v>330</v>
      </c>
      <c r="AJ27" s="144">
        <f>'Дневной стационар'!E28</f>
        <v>330</v>
      </c>
      <c r="AK27" s="145">
        <f t="shared" si="9"/>
        <v>0</v>
      </c>
      <c r="AL27" s="148">
        <f>'Дневной стационар'!I28</f>
        <v>0</v>
      </c>
      <c r="AM27" s="144">
        <f>[5]План!$AD21</f>
        <v>0</v>
      </c>
      <c r="AN27" s="144">
        <f>[6]План!$AE21</f>
        <v>0</v>
      </c>
      <c r="AO27" s="149"/>
      <c r="AP27" s="145">
        <f t="shared" si="0"/>
        <v>0</v>
      </c>
      <c r="AQ27" s="150"/>
      <c r="AR27" s="151"/>
      <c r="AS27" s="152"/>
    </row>
    <row r="28" spans="1:63" x14ac:dyDescent="0.25">
      <c r="A28" s="141">
        <v>16</v>
      </c>
      <c r="B28" s="153" t="str">
        <f>'Скорая медицинская помощь'!B29</f>
        <v>Гор. стоматология</v>
      </c>
      <c r="C28" s="143">
        <f>'Скорая медицинская помощь'!C29</f>
        <v>0</v>
      </c>
      <c r="D28" s="144">
        <f>'Скорая медицинская помощь'!E29</f>
        <v>0</v>
      </c>
      <c r="E28" s="145">
        <f t="shared" si="1"/>
        <v>0</v>
      </c>
      <c r="F28" s="146">
        <f>'Скорая медицинская помощь'!I29</f>
        <v>0</v>
      </c>
      <c r="G28" s="144">
        <f>Поликлиника!C29</f>
        <v>0</v>
      </c>
      <c r="H28" s="144">
        <f>Поликлиника!E29</f>
        <v>0</v>
      </c>
      <c r="I28" s="145">
        <f t="shared" si="2"/>
        <v>0</v>
      </c>
      <c r="J28" s="144">
        <f>Поликлиника!J29</f>
        <v>0</v>
      </c>
      <c r="K28" s="144">
        <f>Поликлиника!P29</f>
        <v>600</v>
      </c>
      <c r="L28" s="144">
        <f>Поликлиника!T29</f>
        <v>600</v>
      </c>
      <c r="M28" s="145">
        <f t="shared" si="3"/>
        <v>0</v>
      </c>
      <c r="N28" s="144">
        <f>Поликлиника!AB29</f>
        <v>0</v>
      </c>
      <c r="O28" s="146">
        <f>Поликлиника!AN29</f>
        <v>11826</v>
      </c>
      <c r="P28" s="146">
        <f>Поликлиника!AP29</f>
        <v>11826</v>
      </c>
      <c r="Q28" s="145">
        <f t="shared" si="4"/>
        <v>0</v>
      </c>
      <c r="R28" s="146">
        <f>Поликлиника!AT29</f>
        <v>0</v>
      </c>
      <c r="S28" s="144">
        <f>Поликлиника!AZ29</f>
        <v>20420</v>
      </c>
      <c r="T28" s="144">
        <f>Поликлиника!BB29</f>
        <v>20420</v>
      </c>
      <c r="U28" s="145">
        <f t="shared" si="5"/>
        <v>0</v>
      </c>
      <c r="V28" s="144">
        <f>Поликлиника!BF29</f>
        <v>0</v>
      </c>
      <c r="W28" s="146">
        <f>Поликлиника!BN29</f>
        <v>0</v>
      </c>
      <c r="X28" s="146">
        <f>Поликлиника!BP29</f>
        <v>0</v>
      </c>
      <c r="Y28" s="145">
        <f t="shared" si="6"/>
        <v>0</v>
      </c>
      <c r="Z28" s="144">
        <f>Поликлиника!BT29</f>
        <v>0</v>
      </c>
      <c r="AA28" s="147">
        <f>'Круглосуточный стационар'!C29</f>
        <v>0</v>
      </c>
      <c r="AB28" s="147">
        <f>'Круглосуточный стационар'!E29</f>
        <v>0</v>
      </c>
      <c r="AC28" s="145">
        <f t="shared" si="7"/>
        <v>0</v>
      </c>
      <c r="AD28" s="147">
        <f>'Круглосуточный стационар'!I29</f>
        <v>0</v>
      </c>
      <c r="AE28" s="147">
        <f>'Круглосуточный стационар'!O29</f>
        <v>0</v>
      </c>
      <c r="AF28" s="147">
        <f>'Круглосуточный стационар'!Q29</f>
        <v>0</v>
      </c>
      <c r="AG28" s="145">
        <f t="shared" si="8"/>
        <v>0</v>
      </c>
      <c r="AH28" s="147">
        <f>'Круглосуточный стационар'!U29</f>
        <v>0</v>
      </c>
      <c r="AI28" s="144">
        <f>'Дневной стационар'!C29</f>
        <v>0</v>
      </c>
      <c r="AJ28" s="144">
        <f>'Дневной стационар'!E29</f>
        <v>0</v>
      </c>
      <c r="AK28" s="145">
        <f t="shared" si="9"/>
        <v>0</v>
      </c>
      <c r="AL28" s="148">
        <f>'Дневной стационар'!I29</f>
        <v>0</v>
      </c>
      <c r="AM28" s="144">
        <f>[5]План!$AD22</f>
        <v>0</v>
      </c>
      <c r="AN28" s="144">
        <f>[6]План!$AE22</f>
        <v>0</v>
      </c>
      <c r="AO28" s="149"/>
      <c r="AP28" s="145">
        <f t="shared" si="0"/>
        <v>0</v>
      </c>
      <c r="AQ28" s="150"/>
      <c r="AR28" s="151"/>
      <c r="AS28" s="152"/>
    </row>
    <row r="29" spans="1:63" x14ac:dyDescent="0.25">
      <c r="A29" s="141">
        <v>17</v>
      </c>
      <c r="B29" s="153" t="str">
        <f>'Скорая медицинская помощь'!B30</f>
        <v>Детск. стоматолог.</v>
      </c>
      <c r="C29" s="143">
        <f>'Скорая медицинская помощь'!C30</f>
        <v>0</v>
      </c>
      <c r="D29" s="144">
        <f>'Скорая медицинская помощь'!E30</f>
        <v>0</v>
      </c>
      <c r="E29" s="145">
        <f t="shared" si="1"/>
        <v>0</v>
      </c>
      <c r="F29" s="146">
        <f>'Скорая медицинская помощь'!I30</f>
        <v>0</v>
      </c>
      <c r="G29" s="144">
        <f>Поликлиника!C30</f>
        <v>0</v>
      </c>
      <c r="H29" s="144">
        <f>Поликлиника!E30</f>
        <v>0</v>
      </c>
      <c r="I29" s="145">
        <f t="shared" si="2"/>
        <v>0</v>
      </c>
      <c r="J29" s="144">
        <f>Поликлиника!J30</f>
        <v>0</v>
      </c>
      <c r="K29" s="144">
        <f>Поликлиника!P30</f>
        <v>200</v>
      </c>
      <c r="L29" s="144">
        <f>Поликлиника!T30</f>
        <v>200</v>
      </c>
      <c r="M29" s="145">
        <f t="shared" si="3"/>
        <v>0</v>
      </c>
      <c r="N29" s="144">
        <f>Поликлиника!AB30</f>
        <v>0</v>
      </c>
      <c r="O29" s="146">
        <f>Поликлиника!AN30</f>
        <v>0</v>
      </c>
      <c r="P29" s="146">
        <f>Поликлиника!AP30</f>
        <v>0</v>
      </c>
      <c r="Q29" s="145">
        <f t="shared" si="4"/>
        <v>0</v>
      </c>
      <c r="R29" s="146">
        <f>Поликлиника!AT30</f>
        <v>0</v>
      </c>
      <c r="S29" s="144">
        <f>Поликлиника!AZ30</f>
        <v>17951</v>
      </c>
      <c r="T29" s="144">
        <f>Поликлиника!BB30</f>
        <v>17951</v>
      </c>
      <c r="U29" s="145">
        <f t="shared" si="5"/>
        <v>0</v>
      </c>
      <c r="V29" s="144">
        <f>Поликлиника!BF30</f>
        <v>0</v>
      </c>
      <c r="W29" s="146">
        <f>Поликлиника!BN30</f>
        <v>0</v>
      </c>
      <c r="X29" s="146">
        <f>Поликлиника!BP30</f>
        <v>0</v>
      </c>
      <c r="Y29" s="145">
        <f t="shared" si="6"/>
        <v>0</v>
      </c>
      <c r="Z29" s="144">
        <f>Поликлиника!BT30</f>
        <v>0</v>
      </c>
      <c r="AA29" s="147">
        <f>'Круглосуточный стационар'!C30</f>
        <v>0</v>
      </c>
      <c r="AB29" s="147">
        <f>'Круглосуточный стационар'!E30</f>
        <v>0</v>
      </c>
      <c r="AC29" s="145">
        <f t="shared" si="7"/>
        <v>0</v>
      </c>
      <c r="AD29" s="147">
        <f>'Круглосуточный стационар'!I30</f>
        <v>0</v>
      </c>
      <c r="AE29" s="147">
        <f>'Круглосуточный стационар'!O30</f>
        <v>0</v>
      </c>
      <c r="AF29" s="147">
        <f>'Круглосуточный стационар'!Q30</f>
        <v>0</v>
      </c>
      <c r="AG29" s="145">
        <f t="shared" si="8"/>
        <v>0</v>
      </c>
      <c r="AH29" s="147">
        <f>'Круглосуточный стационар'!U30</f>
        <v>0</v>
      </c>
      <c r="AI29" s="144">
        <f>'Дневной стационар'!C30</f>
        <v>0</v>
      </c>
      <c r="AJ29" s="144">
        <f>'Дневной стационар'!E30</f>
        <v>0</v>
      </c>
      <c r="AK29" s="145">
        <f t="shared" si="9"/>
        <v>0</v>
      </c>
      <c r="AL29" s="148">
        <f>'Дневной стационар'!I30</f>
        <v>0</v>
      </c>
      <c r="AM29" s="144">
        <f>[5]План!$AD23</f>
        <v>0</v>
      </c>
      <c r="AN29" s="144">
        <f>[6]План!$AE23</f>
        <v>0</v>
      </c>
      <c r="AO29" s="149"/>
      <c r="AP29" s="145">
        <f t="shared" si="0"/>
        <v>0</v>
      </c>
      <c r="AQ29" s="150"/>
      <c r="AR29" s="151"/>
      <c r="AS29" s="152"/>
    </row>
    <row r="30" spans="1:63" x14ac:dyDescent="0.25">
      <c r="A30" s="141">
        <v>18</v>
      </c>
      <c r="B30" s="153">
        <f>'Скорая медицинская помощь'!B31</f>
        <v>0</v>
      </c>
      <c r="C30" s="143">
        <f>'Скорая медицинская помощь'!C31</f>
        <v>0</v>
      </c>
      <c r="D30" s="144">
        <f>'Скорая медицинская помощь'!E31</f>
        <v>0</v>
      </c>
      <c r="E30" s="145">
        <f t="shared" si="1"/>
        <v>0</v>
      </c>
      <c r="F30" s="146">
        <f>'Скорая медицинская помощь'!I31</f>
        <v>0</v>
      </c>
      <c r="G30" s="144">
        <f>Поликлиника!C31</f>
        <v>0</v>
      </c>
      <c r="H30" s="144">
        <f>Поликлиника!E31</f>
        <v>0</v>
      </c>
      <c r="I30" s="145">
        <f t="shared" si="2"/>
        <v>0</v>
      </c>
      <c r="J30" s="144">
        <f>Поликлиника!J31</f>
        <v>0</v>
      </c>
      <c r="K30" s="144">
        <f>Поликлиника!P31</f>
        <v>0</v>
      </c>
      <c r="L30" s="144">
        <f>Поликлиника!T31</f>
        <v>0</v>
      </c>
      <c r="M30" s="145">
        <f t="shared" si="3"/>
        <v>0</v>
      </c>
      <c r="N30" s="144">
        <f>Поликлиника!AB31</f>
        <v>0</v>
      </c>
      <c r="O30" s="146">
        <f>Поликлиника!AN31</f>
        <v>0</v>
      </c>
      <c r="P30" s="146">
        <f>Поликлиника!AP31</f>
        <v>0</v>
      </c>
      <c r="Q30" s="145">
        <f t="shared" si="4"/>
        <v>0</v>
      </c>
      <c r="R30" s="146">
        <f>Поликлиника!AT31</f>
        <v>0</v>
      </c>
      <c r="S30" s="144">
        <f>Поликлиника!AZ31</f>
        <v>0</v>
      </c>
      <c r="T30" s="144">
        <f>Поликлиника!BB31</f>
        <v>0</v>
      </c>
      <c r="U30" s="145">
        <f t="shared" si="5"/>
        <v>0</v>
      </c>
      <c r="V30" s="144">
        <f>Поликлиника!BF31</f>
        <v>0</v>
      </c>
      <c r="W30" s="146">
        <f>Поликлиника!BN31</f>
        <v>0</v>
      </c>
      <c r="X30" s="146">
        <f>Поликлиника!BP31</f>
        <v>0</v>
      </c>
      <c r="Y30" s="145">
        <f t="shared" si="6"/>
        <v>0</v>
      </c>
      <c r="Z30" s="144">
        <f>Поликлиника!BT31</f>
        <v>0</v>
      </c>
      <c r="AA30" s="147">
        <f>'Круглосуточный стационар'!C31</f>
        <v>0</v>
      </c>
      <c r="AB30" s="147">
        <f>'Круглосуточный стационар'!E31</f>
        <v>0</v>
      </c>
      <c r="AC30" s="145">
        <f t="shared" si="7"/>
        <v>0</v>
      </c>
      <c r="AD30" s="147">
        <f>'Круглосуточный стационар'!I31</f>
        <v>0</v>
      </c>
      <c r="AE30" s="147">
        <f>'Круглосуточный стационар'!O31</f>
        <v>0</v>
      </c>
      <c r="AF30" s="147">
        <f>'Круглосуточный стационар'!Q31</f>
        <v>0</v>
      </c>
      <c r="AG30" s="145">
        <f t="shared" si="8"/>
        <v>0</v>
      </c>
      <c r="AH30" s="147">
        <f>'Круглосуточный стационар'!U31</f>
        <v>0</v>
      </c>
      <c r="AI30" s="144">
        <f>'Дневной стационар'!C31</f>
        <v>0</v>
      </c>
      <c r="AJ30" s="144">
        <f>'Дневной стационар'!E31</f>
        <v>0</v>
      </c>
      <c r="AK30" s="145">
        <f t="shared" si="9"/>
        <v>0</v>
      </c>
      <c r="AL30" s="148">
        <f>'Дневной стационар'!I31</f>
        <v>0</v>
      </c>
      <c r="AM30" s="144">
        <f>[5]План!$AD24</f>
        <v>0</v>
      </c>
      <c r="AN30" s="144">
        <f>[6]План!$AE24</f>
        <v>0</v>
      </c>
      <c r="AO30" s="149"/>
      <c r="AP30" s="145">
        <f t="shared" si="0"/>
        <v>0</v>
      </c>
      <c r="AQ30" s="150"/>
      <c r="AR30" s="151"/>
      <c r="AS30" s="152"/>
    </row>
    <row r="31" spans="1:63" x14ac:dyDescent="0.25">
      <c r="A31" s="141">
        <v>19</v>
      </c>
      <c r="B31" s="153" t="str">
        <f>'Скорая медицинская помощь'!B32</f>
        <v>ГССМП</v>
      </c>
      <c r="C31" s="143">
        <f>'Скорая медицинская помощь'!C32</f>
        <v>55500</v>
      </c>
      <c r="D31" s="144">
        <f>'Скорая медицинская помощь'!E32</f>
        <v>55500</v>
      </c>
      <c r="E31" s="145">
        <f t="shared" si="1"/>
        <v>0</v>
      </c>
      <c r="F31" s="146">
        <f>'Скорая медицинская помощь'!I32</f>
        <v>0</v>
      </c>
      <c r="G31" s="144">
        <f>Поликлиника!C32</f>
        <v>0</v>
      </c>
      <c r="H31" s="144">
        <f>Поликлиника!E32</f>
        <v>0</v>
      </c>
      <c r="I31" s="145">
        <f t="shared" si="2"/>
        <v>0</v>
      </c>
      <c r="J31" s="144">
        <f>Поликлиника!J32</f>
        <v>0</v>
      </c>
      <c r="K31" s="144">
        <f>Поликлиника!P32</f>
        <v>0</v>
      </c>
      <c r="L31" s="144">
        <f>Поликлиника!T32</f>
        <v>0</v>
      </c>
      <c r="M31" s="145">
        <f t="shared" si="3"/>
        <v>0</v>
      </c>
      <c r="N31" s="144">
        <f>Поликлиника!AB32</f>
        <v>0</v>
      </c>
      <c r="O31" s="146">
        <f>Поликлиника!AN32</f>
        <v>1500</v>
      </c>
      <c r="P31" s="146">
        <f>Поликлиника!AP32</f>
        <v>1500</v>
      </c>
      <c r="Q31" s="145">
        <f t="shared" si="4"/>
        <v>0</v>
      </c>
      <c r="R31" s="146">
        <f>Поликлиника!AT32</f>
        <v>0</v>
      </c>
      <c r="S31" s="144">
        <f>Поликлиника!AZ32</f>
        <v>0</v>
      </c>
      <c r="T31" s="144">
        <f>Поликлиника!BB32</f>
        <v>0</v>
      </c>
      <c r="U31" s="145">
        <f t="shared" si="5"/>
        <v>0</v>
      </c>
      <c r="V31" s="144">
        <f>Поликлиника!BF32</f>
        <v>0</v>
      </c>
      <c r="W31" s="146">
        <f>Поликлиника!BN32</f>
        <v>0</v>
      </c>
      <c r="X31" s="146">
        <f>Поликлиника!BP32</f>
        <v>0</v>
      </c>
      <c r="Y31" s="145">
        <f t="shared" si="6"/>
        <v>0</v>
      </c>
      <c r="Z31" s="144">
        <f>Поликлиника!BT32</f>
        <v>0</v>
      </c>
      <c r="AA31" s="147">
        <f>'Круглосуточный стационар'!C32</f>
        <v>0</v>
      </c>
      <c r="AB31" s="147">
        <f>'Круглосуточный стационар'!E32</f>
        <v>0</v>
      </c>
      <c r="AC31" s="145">
        <f t="shared" si="7"/>
        <v>0</v>
      </c>
      <c r="AD31" s="147">
        <f>'Круглосуточный стационар'!I32</f>
        <v>0</v>
      </c>
      <c r="AE31" s="147">
        <f>'Круглосуточный стационар'!O32</f>
        <v>0</v>
      </c>
      <c r="AF31" s="147">
        <f>'Круглосуточный стационар'!Q32</f>
        <v>0</v>
      </c>
      <c r="AG31" s="145">
        <f t="shared" si="8"/>
        <v>0</v>
      </c>
      <c r="AH31" s="147">
        <f>'Круглосуточный стационар'!U32</f>
        <v>0</v>
      </c>
      <c r="AI31" s="144">
        <f>'Дневной стационар'!C32</f>
        <v>0</v>
      </c>
      <c r="AJ31" s="144">
        <f>'Дневной стационар'!E32</f>
        <v>0</v>
      </c>
      <c r="AK31" s="145">
        <f t="shared" si="9"/>
        <v>0</v>
      </c>
      <c r="AL31" s="148">
        <f>'Дневной стационар'!I32</f>
        <v>0</v>
      </c>
      <c r="AM31" s="144">
        <f>[5]План!$AD25</f>
        <v>0</v>
      </c>
      <c r="AN31" s="144">
        <f>[6]План!$AE25</f>
        <v>0</v>
      </c>
      <c r="AO31" s="149"/>
      <c r="AP31" s="145">
        <f t="shared" si="0"/>
        <v>0</v>
      </c>
      <c r="AQ31" s="150"/>
      <c r="AR31" s="151"/>
      <c r="AS31" s="152"/>
    </row>
    <row r="32" spans="1:63" x14ac:dyDescent="0.25">
      <c r="A32" s="141">
        <v>20</v>
      </c>
      <c r="B32" s="153" t="str">
        <f>'Скорая медицинская помощь'!B33</f>
        <v>Елизов. ССМП</v>
      </c>
      <c r="C32" s="143">
        <f>'Скорая медицинская помощь'!C33</f>
        <v>16000</v>
      </c>
      <c r="D32" s="144">
        <f>'Скорая медицинская помощь'!E33</f>
        <v>16000</v>
      </c>
      <c r="E32" s="145">
        <f t="shared" si="1"/>
        <v>0</v>
      </c>
      <c r="F32" s="146">
        <f>'Скорая медицинская помощь'!I33</f>
        <v>0</v>
      </c>
      <c r="G32" s="144">
        <f>Поликлиника!C33</f>
        <v>0</v>
      </c>
      <c r="H32" s="144">
        <f>Поликлиника!E33</f>
        <v>0</v>
      </c>
      <c r="I32" s="145">
        <f t="shared" si="2"/>
        <v>0</v>
      </c>
      <c r="J32" s="144">
        <f>Поликлиника!J33</f>
        <v>0</v>
      </c>
      <c r="K32" s="144">
        <f>Поликлиника!P33</f>
        <v>0</v>
      </c>
      <c r="L32" s="144">
        <f>Поликлиника!T33</f>
        <v>0</v>
      </c>
      <c r="M32" s="145">
        <f t="shared" si="3"/>
        <v>0</v>
      </c>
      <c r="N32" s="144">
        <f>Поликлиника!AB33</f>
        <v>0</v>
      </c>
      <c r="O32" s="146">
        <f>Поликлиника!AN33</f>
        <v>4500</v>
      </c>
      <c r="P32" s="146">
        <f>Поликлиника!AP33</f>
        <v>4500</v>
      </c>
      <c r="Q32" s="145">
        <f t="shared" si="4"/>
        <v>0</v>
      </c>
      <c r="R32" s="146">
        <f>Поликлиника!AT33</f>
        <v>0</v>
      </c>
      <c r="S32" s="144">
        <f>Поликлиника!AZ33</f>
        <v>0</v>
      </c>
      <c r="T32" s="144">
        <f>Поликлиника!BB33</f>
        <v>0</v>
      </c>
      <c r="U32" s="145">
        <f t="shared" si="5"/>
        <v>0</v>
      </c>
      <c r="V32" s="144">
        <f>Поликлиника!BF33</f>
        <v>0</v>
      </c>
      <c r="W32" s="146">
        <f>Поликлиника!BN33</f>
        <v>0</v>
      </c>
      <c r="X32" s="146">
        <f>Поликлиника!BP33</f>
        <v>0</v>
      </c>
      <c r="Y32" s="145">
        <f t="shared" si="6"/>
        <v>0</v>
      </c>
      <c r="Z32" s="144">
        <f>Поликлиника!BT33</f>
        <v>0</v>
      </c>
      <c r="AA32" s="147">
        <f>'Круглосуточный стационар'!C33</f>
        <v>0</v>
      </c>
      <c r="AB32" s="147">
        <f>'Круглосуточный стационар'!E33</f>
        <v>0</v>
      </c>
      <c r="AC32" s="145">
        <f t="shared" si="7"/>
        <v>0</v>
      </c>
      <c r="AD32" s="147">
        <f>'Круглосуточный стационар'!I33</f>
        <v>0</v>
      </c>
      <c r="AE32" s="147">
        <f>'Круглосуточный стационар'!O33</f>
        <v>0</v>
      </c>
      <c r="AF32" s="147">
        <f>'Круглосуточный стационар'!Q33</f>
        <v>0</v>
      </c>
      <c r="AG32" s="145">
        <f t="shared" si="8"/>
        <v>0</v>
      </c>
      <c r="AH32" s="147">
        <f>'Круглосуточный стационар'!U33</f>
        <v>0</v>
      </c>
      <c r="AI32" s="144">
        <f>'Дневной стационар'!C33</f>
        <v>0</v>
      </c>
      <c r="AJ32" s="144">
        <f>'Дневной стационар'!E33</f>
        <v>0</v>
      </c>
      <c r="AK32" s="145">
        <f t="shared" si="9"/>
        <v>0</v>
      </c>
      <c r="AL32" s="148">
        <f>'Дневной стационар'!I33</f>
        <v>0</v>
      </c>
      <c r="AM32" s="144">
        <f>[5]План!$AD26</f>
        <v>0</v>
      </c>
      <c r="AN32" s="144">
        <f>[6]План!$AE26</f>
        <v>0</v>
      </c>
      <c r="AO32" s="149"/>
      <c r="AP32" s="145">
        <f t="shared" si="0"/>
        <v>0</v>
      </c>
      <c r="AQ32" s="150"/>
      <c r="AR32" s="151"/>
      <c r="AS32" s="152"/>
    </row>
    <row r="33" spans="1:45" x14ac:dyDescent="0.25">
      <c r="A33" s="141">
        <v>21</v>
      </c>
      <c r="B33" s="153" t="str">
        <f>'Скорая медицинская помощь'!B34</f>
        <v>ЕРБ</v>
      </c>
      <c r="C33" s="143">
        <f>'Скорая медицинская помощь'!C34</f>
        <v>0</v>
      </c>
      <c r="D33" s="144">
        <f>'Скорая медицинская помощь'!E34</f>
        <v>0</v>
      </c>
      <c r="E33" s="145">
        <f t="shared" si="1"/>
        <v>0</v>
      </c>
      <c r="F33" s="146">
        <f>'Скорая медицинская помощь'!I34</f>
        <v>0</v>
      </c>
      <c r="G33" s="144">
        <f>Поликлиника!C34</f>
        <v>29614</v>
      </c>
      <c r="H33" s="144">
        <f>Поликлиника!E34</f>
        <v>29614</v>
      </c>
      <c r="I33" s="145">
        <f t="shared" si="2"/>
        <v>0</v>
      </c>
      <c r="J33" s="144">
        <f>Поликлиника!J34</f>
        <v>0</v>
      </c>
      <c r="K33" s="144">
        <f>Поликлиника!P34</f>
        <v>115893</v>
      </c>
      <c r="L33" s="144">
        <f>Поликлиника!T34</f>
        <v>115893</v>
      </c>
      <c r="M33" s="145">
        <f t="shared" si="3"/>
        <v>0</v>
      </c>
      <c r="N33" s="144">
        <f>Поликлиника!AB34</f>
        <v>0</v>
      </c>
      <c r="O33" s="146">
        <f>Поликлиника!AN34</f>
        <v>8370</v>
      </c>
      <c r="P33" s="146">
        <f>Поликлиника!AP34</f>
        <v>8370</v>
      </c>
      <c r="Q33" s="145">
        <f t="shared" si="4"/>
        <v>0</v>
      </c>
      <c r="R33" s="146">
        <f>Поликлиника!AT34</f>
        <v>0</v>
      </c>
      <c r="S33" s="144">
        <f>Поликлиника!AZ34</f>
        <v>80598</v>
      </c>
      <c r="T33" s="144">
        <f>Поликлиника!BB34</f>
        <v>80598</v>
      </c>
      <c r="U33" s="145">
        <f t="shared" si="5"/>
        <v>0</v>
      </c>
      <c r="V33" s="144">
        <f>Поликлиника!BF34</f>
        <v>0</v>
      </c>
      <c r="W33" s="146">
        <f>Поликлиника!BN34</f>
        <v>7195</v>
      </c>
      <c r="X33" s="146">
        <f>Поликлиника!BP34</f>
        <v>7195</v>
      </c>
      <c r="Y33" s="145">
        <f t="shared" si="6"/>
        <v>0</v>
      </c>
      <c r="Z33" s="144">
        <f>Поликлиника!BT34</f>
        <v>0</v>
      </c>
      <c r="AA33" s="147">
        <f>'Круглосуточный стационар'!C34</f>
        <v>5980</v>
      </c>
      <c r="AB33" s="147">
        <f>'Круглосуточный стационар'!E34</f>
        <v>5980</v>
      </c>
      <c r="AC33" s="145">
        <f t="shared" si="7"/>
        <v>0</v>
      </c>
      <c r="AD33" s="147">
        <f>'Круглосуточный стационар'!I34</f>
        <v>0</v>
      </c>
      <c r="AE33" s="147">
        <f>'Круглосуточный стационар'!O34</f>
        <v>0</v>
      </c>
      <c r="AF33" s="147">
        <f>'Круглосуточный стационар'!Q34</f>
        <v>0</v>
      </c>
      <c r="AG33" s="145">
        <f t="shared" si="8"/>
        <v>0</v>
      </c>
      <c r="AH33" s="147">
        <f>'Круглосуточный стационар'!U34</f>
        <v>0</v>
      </c>
      <c r="AI33" s="144">
        <f>'Дневной стационар'!C34</f>
        <v>1059</v>
      </c>
      <c r="AJ33" s="144">
        <f>'Дневной стационар'!E34</f>
        <v>1055</v>
      </c>
      <c r="AK33" s="145">
        <f t="shared" si="9"/>
        <v>-4</v>
      </c>
      <c r="AL33" s="148">
        <f>'Дневной стационар'!I34</f>
        <v>0</v>
      </c>
      <c r="AM33" s="144">
        <f>[5]План!$AD27</f>
        <v>0</v>
      </c>
      <c r="AN33" s="144">
        <f>[6]План!$AE27</f>
        <v>0</v>
      </c>
      <c r="AO33" s="149"/>
      <c r="AP33" s="145">
        <f t="shared" si="0"/>
        <v>0</v>
      </c>
      <c r="AQ33" s="150"/>
      <c r="AR33" s="151"/>
      <c r="AS33" s="152"/>
    </row>
    <row r="34" spans="1:45" x14ac:dyDescent="0.25">
      <c r="A34" s="141">
        <v>22</v>
      </c>
      <c r="B34" s="153" t="str">
        <f>'Скорая медицинская помощь'!B35</f>
        <v>Елизов. стом. полик.</v>
      </c>
      <c r="C34" s="143">
        <f>'Скорая медицинская помощь'!C35</f>
        <v>0</v>
      </c>
      <c r="D34" s="144">
        <f>'Скорая медицинская помощь'!E35</f>
        <v>0</v>
      </c>
      <c r="E34" s="145">
        <f t="shared" si="1"/>
        <v>0</v>
      </c>
      <c r="F34" s="146">
        <f>'Скорая медицинская помощь'!I35</f>
        <v>0</v>
      </c>
      <c r="G34" s="144">
        <f>Поликлиника!C35</f>
        <v>0</v>
      </c>
      <c r="H34" s="144">
        <f>Поликлиника!E35</f>
        <v>0</v>
      </c>
      <c r="I34" s="145">
        <f t="shared" si="2"/>
        <v>0</v>
      </c>
      <c r="J34" s="144">
        <f>Поликлиника!J35</f>
        <v>0</v>
      </c>
      <c r="K34" s="144">
        <f>Поликлиника!P35</f>
        <v>1000</v>
      </c>
      <c r="L34" s="144">
        <f>Поликлиника!T35</f>
        <v>1000</v>
      </c>
      <c r="M34" s="145">
        <f t="shared" si="3"/>
        <v>0</v>
      </c>
      <c r="N34" s="144">
        <f>Поликлиника!AB35</f>
        <v>0</v>
      </c>
      <c r="O34" s="146">
        <f>Поликлиника!AN35</f>
        <v>0</v>
      </c>
      <c r="P34" s="146">
        <f>Поликлиника!AP35</f>
        <v>0</v>
      </c>
      <c r="Q34" s="145">
        <f t="shared" si="4"/>
        <v>0</v>
      </c>
      <c r="R34" s="146">
        <f>Поликлиника!AT35</f>
        <v>0</v>
      </c>
      <c r="S34" s="144">
        <f>Поликлиника!AZ35</f>
        <v>21700</v>
      </c>
      <c r="T34" s="144">
        <f>Поликлиника!BB35</f>
        <v>21700</v>
      </c>
      <c r="U34" s="145">
        <f t="shared" si="5"/>
        <v>0</v>
      </c>
      <c r="V34" s="144">
        <f>Поликлиника!BF35</f>
        <v>0</v>
      </c>
      <c r="W34" s="146">
        <f>Поликлиника!BN35</f>
        <v>0</v>
      </c>
      <c r="X34" s="146">
        <f>Поликлиника!BP35</f>
        <v>0</v>
      </c>
      <c r="Y34" s="145">
        <f t="shared" si="6"/>
        <v>0</v>
      </c>
      <c r="Z34" s="144">
        <f>Поликлиника!BT35</f>
        <v>0</v>
      </c>
      <c r="AA34" s="147">
        <f>'Круглосуточный стационар'!C35</f>
        <v>0</v>
      </c>
      <c r="AB34" s="147">
        <f>'Круглосуточный стационар'!E35</f>
        <v>0</v>
      </c>
      <c r="AC34" s="145">
        <f t="shared" si="7"/>
        <v>0</v>
      </c>
      <c r="AD34" s="147">
        <f>'Круглосуточный стационар'!I35</f>
        <v>0</v>
      </c>
      <c r="AE34" s="147">
        <f>'Круглосуточный стационар'!O35</f>
        <v>0</v>
      </c>
      <c r="AF34" s="147">
        <f>'Круглосуточный стационар'!Q35</f>
        <v>0</v>
      </c>
      <c r="AG34" s="145">
        <f t="shared" si="8"/>
        <v>0</v>
      </c>
      <c r="AH34" s="147">
        <f>'Круглосуточный стационар'!U35</f>
        <v>0</v>
      </c>
      <c r="AI34" s="144">
        <f>'Дневной стационар'!C35</f>
        <v>0</v>
      </c>
      <c r="AJ34" s="144">
        <f>'Дневной стационар'!E35</f>
        <v>0</v>
      </c>
      <c r="AK34" s="145">
        <f t="shared" si="9"/>
        <v>0</v>
      </c>
      <c r="AL34" s="148">
        <f>'Дневной стационар'!I35</f>
        <v>0</v>
      </c>
      <c r="AM34" s="144">
        <f>[5]План!$AD28</f>
        <v>0</v>
      </c>
      <c r="AN34" s="144">
        <f>[6]План!$AE28</f>
        <v>0</v>
      </c>
      <c r="AO34" s="149"/>
      <c r="AP34" s="145">
        <f t="shared" si="0"/>
        <v>0</v>
      </c>
      <c r="AQ34" s="150"/>
      <c r="AR34" s="151"/>
      <c r="AS34" s="152"/>
    </row>
    <row r="35" spans="1:45" x14ac:dyDescent="0.25">
      <c r="A35" s="141">
        <v>23</v>
      </c>
      <c r="B35" s="153" t="str">
        <f>'Скорая медицинская помощь'!B36</f>
        <v>Вилючинская ГБ</v>
      </c>
      <c r="C35" s="143">
        <f>'Скорая медицинская помощь'!C36</f>
        <v>5517</v>
      </c>
      <c r="D35" s="144">
        <f>'Скорая медицинская помощь'!E36</f>
        <v>5517</v>
      </c>
      <c r="E35" s="145">
        <f t="shared" si="1"/>
        <v>0</v>
      </c>
      <c r="F35" s="146">
        <f>'Скорая медицинская помощь'!I36</f>
        <v>0</v>
      </c>
      <c r="G35" s="144">
        <f>Поликлиника!C36</f>
        <v>11538</v>
      </c>
      <c r="H35" s="144">
        <f>Поликлиника!E36</f>
        <v>11538</v>
      </c>
      <c r="I35" s="145">
        <f t="shared" si="2"/>
        <v>0</v>
      </c>
      <c r="J35" s="144">
        <f>Поликлиника!J36</f>
        <v>0</v>
      </c>
      <c r="K35" s="144">
        <f>Поликлиника!P36</f>
        <v>36055</v>
      </c>
      <c r="L35" s="144">
        <f>Поликлиника!T36</f>
        <v>36055</v>
      </c>
      <c r="M35" s="145">
        <f t="shared" si="3"/>
        <v>0</v>
      </c>
      <c r="N35" s="144">
        <f>Поликлиника!AB36</f>
        <v>0</v>
      </c>
      <c r="O35" s="146">
        <f>Поликлиника!AN36</f>
        <v>2600</v>
      </c>
      <c r="P35" s="146">
        <f>Поликлиника!AP36</f>
        <v>2600</v>
      </c>
      <c r="Q35" s="145">
        <f t="shared" si="4"/>
        <v>0</v>
      </c>
      <c r="R35" s="146">
        <f>Поликлиника!AT36</f>
        <v>0</v>
      </c>
      <c r="S35" s="144">
        <f>Поликлиника!AZ36</f>
        <v>26050</v>
      </c>
      <c r="T35" s="144">
        <f>Поликлиника!BB36</f>
        <v>26050</v>
      </c>
      <c r="U35" s="145">
        <f t="shared" si="5"/>
        <v>0</v>
      </c>
      <c r="V35" s="144">
        <f>Поликлиника!BF36</f>
        <v>0</v>
      </c>
      <c r="W35" s="146">
        <f>Поликлиника!BN36</f>
        <v>278</v>
      </c>
      <c r="X35" s="146">
        <f>Поликлиника!BP36</f>
        <v>278</v>
      </c>
      <c r="Y35" s="145">
        <f t="shared" si="6"/>
        <v>0</v>
      </c>
      <c r="Z35" s="144">
        <f>Поликлиника!BT36</f>
        <v>0</v>
      </c>
      <c r="AA35" s="147">
        <f>'Круглосуточный стационар'!C36</f>
        <v>1789</v>
      </c>
      <c r="AB35" s="147">
        <f>'Круглосуточный стационар'!E36</f>
        <v>1789</v>
      </c>
      <c r="AC35" s="145">
        <f t="shared" si="7"/>
        <v>0</v>
      </c>
      <c r="AD35" s="147">
        <f>'Круглосуточный стационар'!I36</f>
        <v>0</v>
      </c>
      <c r="AE35" s="147">
        <f>'Круглосуточный стационар'!O36</f>
        <v>0</v>
      </c>
      <c r="AF35" s="147">
        <f>'Круглосуточный стационар'!Q36</f>
        <v>0</v>
      </c>
      <c r="AG35" s="145">
        <f t="shared" si="8"/>
        <v>0</v>
      </c>
      <c r="AH35" s="147">
        <f>'Круглосуточный стационар'!U36</f>
        <v>0</v>
      </c>
      <c r="AI35" s="144">
        <f>'Дневной стационар'!C36</f>
        <v>560</v>
      </c>
      <c r="AJ35" s="144">
        <f>'Дневной стационар'!E36</f>
        <v>560</v>
      </c>
      <c r="AK35" s="145">
        <f t="shared" si="9"/>
        <v>0</v>
      </c>
      <c r="AL35" s="148">
        <f>'Дневной стационар'!I36</f>
        <v>0</v>
      </c>
      <c r="AM35" s="144">
        <f>[5]План!$AD29</f>
        <v>0</v>
      </c>
      <c r="AN35" s="144">
        <f>[6]План!$AE29</f>
        <v>0</v>
      </c>
      <c r="AO35" s="149"/>
      <c r="AP35" s="145">
        <f t="shared" si="0"/>
        <v>0</v>
      </c>
      <c r="AQ35" s="150"/>
      <c r="AR35" s="151"/>
      <c r="AS35" s="152"/>
    </row>
    <row r="36" spans="1:45" x14ac:dyDescent="0.25">
      <c r="A36" s="141">
        <v>24</v>
      </c>
      <c r="B36" s="153" t="str">
        <f>'Скорая медицинская помощь'!B37</f>
        <v>МСЧ УВД</v>
      </c>
      <c r="C36" s="143">
        <f>'Скорая медицинская помощь'!C37</f>
        <v>0</v>
      </c>
      <c r="D36" s="144">
        <f>'Скорая медицинская помощь'!E37</f>
        <v>0</v>
      </c>
      <c r="E36" s="145">
        <f t="shared" si="1"/>
        <v>0</v>
      </c>
      <c r="F36" s="146">
        <f>'Скорая медицинская помощь'!I37</f>
        <v>0</v>
      </c>
      <c r="G36" s="144">
        <f>Поликлиника!C37</f>
        <v>398</v>
      </c>
      <c r="H36" s="144">
        <f>Поликлиника!E37</f>
        <v>398</v>
      </c>
      <c r="I36" s="145">
        <f t="shared" si="2"/>
        <v>0</v>
      </c>
      <c r="J36" s="144">
        <f>Поликлиника!J37</f>
        <v>0</v>
      </c>
      <c r="K36" s="144">
        <f>Поликлиника!P37</f>
        <v>1450</v>
      </c>
      <c r="L36" s="144">
        <f>Поликлиника!T37</f>
        <v>1450</v>
      </c>
      <c r="M36" s="145">
        <f t="shared" si="3"/>
        <v>0</v>
      </c>
      <c r="N36" s="144">
        <f>Поликлиника!AB37</f>
        <v>0</v>
      </c>
      <c r="O36" s="146">
        <f>Поликлиника!AN37</f>
        <v>0</v>
      </c>
      <c r="P36" s="146">
        <f>Поликлиника!AP37</f>
        <v>0</v>
      </c>
      <c r="Q36" s="145">
        <f t="shared" si="4"/>
        <v>0</v>
      </c>
      <c r="R36" s="146">
        <f>Поликлиника!AT37</f>
        <v>0</v>
      </c>
      <c r="S36" s="144">
        <f>Поликлиника!AZ37</f>
        <v>1232</v>
      </c>
      <c r="T36" s="144">
        <f>Поликлиника!BB37</f>
        <v>1232</v>
      </c>
      <c r="U36" s="145">
        <f t="shared" si="5"/>
        <v>0</v>
      </c>
      <c r="V36" s="144">
        <f>Поликлиника!BF37</f>
        <v>0</v>
      </c>
      <c r="W36" s="146">
        <f>Поликлиника!BN37</f>
        <v>250</v>
      </c>
      <c r="X36" s="146">
        <f>Поликлиника!BP37</f>
        <v>250</v>
      </c>
      <c r="Y36" s="145">
        <f t="shared" si="6"/>
        <v>0</v>
      </c>
      <c r="Z36" s="144">
        <f>Поликлиника!BT37</f>
        <v>0</v>
      </c>
      <c r="AA36" s="147">
        <f>'Круглосуточный стационар'!C37</f>
        <v>95</v>
      </c>
      <c r="AB36" s="147">
        <f>'Круглосуточный стационар'!E37</f>
        <v>95</v>
      </c>
      <c r="AC36" s="145">
        <f t="shared" si="7"/>
        <v>0</v>
      </c>
      <c r="AD36" s="147">
        <f>'Круглосуточный стационар'!I37</f>
        <v>0</v>
      </c>
      <c r="AE36" s="147">
        <f>'Круглосуточный стационар'!O37</f>
        <v>0</v>
      </c>
      <c r="AF36" s="147">
        <f>'Круглосуточный стационар'!Q37</f>
        <v>0</v>
      </c>
      <c r="AG36" s="145">
        <f t="shared" si="8"/>
        <v>0</v>
      </c>
      <c r="AH36" s="147">
        <f>'Круглосуточный стационар'!U37</f>
        <v>0</v>
      </c>
      <c r="AI36" s="144">
        <f>'Дневной стационар'!C37</f>
        <v>0</v>
      </c>
      <c r="AJ36" s="144">
        <f>'Дневной стационар'!E37</f>
        <v>0</v>
      </c>
      <c r="AK36" s="145">
        <f t="shared" si="9"/>
        <v>0</v>
      </c>
      <c r="AL36" s="148">
        <f>'Дневной стационар'!I37</f>
        <v>0</v>
      </c>
      <c r="AM36" s="144">
        <f>[5]План!$AD30</f>
        <v>0</v>
      </c>
      <c r="AN36" s="144">
        <f>[6]План!$AE30</f>
        <v>0</v>
      </c>
      <c r="AO36" s="149"/>
      <c r="AP36" s="145">
        <f t="shared" si="0"/>
        <v>0</v>
      </c>
      <c r="AQ36" s="150"/>
      <c r="AR36" s="151"/>
      <c r="AS36" s="152"/>
    </row>
    <row r="37" spans="1:45" x14ac:dyDescent="0.25">
      <c r="A37" s="141">
        <v>25</v>
      </c>
      <c r="B37" s="153" t="str">
        <f>'Скорая медицинская помощь'!B38</f>
        <v>ДВОМЦ</v>
      </c>
      <c r="C37" s="143">
        <f>'Скорая медицинская помощь'!C38</f>
        <v>0</v>
      </c>
      <c r="D37" s="144">
        <f>'Скорая медицинская помощь'!E38</f>
        <v>0</v>
      </c>
      <c r="E37" s="145">
        <f t="shared" si="1"/>
        <v>0</v>
      </c>
      <c r="F37" s="146">
        <f>'Скорая медицинская помощь'!I38</f>
        <v>0</v>
      </c>
      <c r="G37" s="144">
        <f>Поликлиника!C38</f>
        <v>2042</v>
      </c>
      <c r="H37" s="144">
        <f>Поликлиника!E38</f>
        <v>2042</v>
      </c>
      <c r="I37" s="145">
        <f t="shared" si="2"/>
        <v>0</v>
      </c>
      <c r="J37" s="144">
        <f>Поликлиника!J38</f>
        <v>0</v>
      </c>
      <c r="K37" s="144">
        <f>Поликлиника!P38</f>
        <v>7350</v>
      </c>
      <c r="L37" s="144">
        <f>Поликлиника!T38</f>
        <v>7350</v>
      </c>
      <c r="M37" s="145">
        <f t="shared" si="3"/>
        <v>0</v>
      </c>
      <c r="N37" s="144">
        <f>Поликлиника!AB38</f>
        <v>0</v>
      </c>
      <c r="O37" s="146">
        <f>Поликлиника!AN38</f>
        <v>360</v>
      </c>
      <c r="P37" s="146">
        <f>Поликлиника!AP38</f>
        <v>360</v>
      </c>
      <c r="Q37" s="145">
        <f t="shared" si="4"/>
        <v>0</v>
      </c>
      <c r="R37" s="146">
        <f>Поликлиника!AT38</f>
        <v>0</v>
      </c>
      <c r="S37" s="144">
        <f>Поликлиника!AZ38</f>
        <v>5230</v>
      </c>
      <c r="T37" s="144">
        <f>Поликлиника!BB38</f>
        <v>5230</v>
      </c>
      <c r="U37" s="145">
        <f t="shared" si="5"/>
        <v>0</v>
      </c>
      <c r="V37" s="144">
        <f>Поликлиника!BF38</f>
        <v>0</v>
      </c>
      <c r="W37" s="146">
        <f>Поликлиника!BN38</f>
        <v>470</v>
      </c>
      <c r="X37" s="146">
        <f>Поликлиника!BP38</f>
        <v>470</v>
      </c>
      <c r="Y37" s="145">
        <f t="shared" si="6"/>
        <v>0</v>
      </c>
      <c r="Z37" s="144">
        <f>Поликлиника!BT38</f>
        <v>0</v>
      </c>
      <c r="AA37" s="147">
        <f>'Круглосуточный стационар'!C38</f>
        <v>677</v>
      </c>
      <c r="AB37" s="147">
        <f>'Круглосуточный стационар'!E38</f>
        <v>677</v>
      </c>
      <c r="AC37" s="145">
        <f t="shared" si="7"/>
        <v>0</v>
      </c>
      <c r="AD37" s="147">
        <f>'Круглосуточный стационар'!I38</f>
        <v>0</v>
      </c>
      <c r="AE37" s="147">
        <f>'Круглосуточный стационар'!O38</f>
        <v>0</v>
      </c>
      <c r="AF37" s="147">
        <f>'Круглосуточный стационар'!Q38</f>
        <v>0</v>
      </c>
      <c r="AG37" s="145">
        <f t="shared" si="8"/>
        <v>0</v>
      </c>
      <c r="AH37" s="147">
        <f>'Круглосуточный стационар'!U38</f>
        <v>0</v>
      </c>
      <c r="AI37" s="144">
        <f>'Дневной стационар'!C38</f>
        <v>575</v>
      </c>
      <c r="AJ37" s="144">
        <f>'Дневной стационар'!E38</f>
        <v>575</v>
      </c>
      <c r="AK37" s="145">
        <f t="shared" si="9"/>
        <v>0</v>
      </c>
      <c r="AL37" s="148">
        <f>'Дневной стационар'!I38</f>
        <v>0</v>
      </c>
      <c r="AM37" s="144">
        <f>[5]План!$AD31</f>
        <v>0</v>
      </c>
      <c r="AN37" s="144">
        <f>[6]План!$AE31</f>
        <v>0</v>
      </c>
      <c r="AO37" s="149"/>
      <c r="AP37" s="145">
        <f t="shared" si="0"/>
        <v>0</v>
      </c>
      <c r="AQ37" s="150"/>
      <c r="AR37" s="151"/>
      <c r="AS37" s="152"/>
    </row>
    <row r="38" spans="1:45" x14ac:dyDescent="0.25">
      <c r="A38" s="141">
        <v>26</v>
      </c>
      <c r="B38" s="153" t="str">
        <f>'Скорая медицинская помощь'!B39</f>
        <v>Филиал №2 ФГКУ "1477 ВМКГ"</v>
      </c>
      <c r="C38" s="143">
        <f>'Скорая медицинская помощь'!C39</f>
        <v>0</v>
      </c>
      <c r="D38" s="144">
        <f>'Скорая медицинская помощь'!E39</f>
        <v>0</v>
      </c>
      <c r="E38" s="145">
        <f t="shared" si="1"/>
        <v>0</v>
      </c>
      <c r="F38" s="146">
        <f>'Скорая медицинская помощь'!I39</f>
        <v>0</v>
      </c>
      <c r="G38" s="144">
        <f>Поликлиника!C39</f>
        <v>0</v>
      </c>
      <c r="H38" s="144">
        <f>Поликлиника!E39</f>
        <v>0</v>
      </c>
      <c r="I38" s="145">
        <f t="shared" si="2"/>
        <v>0</v>
      </c>
      <c r="J38" s="144">
        <f>Поликлиника!J39</f>
        <v>0</v>
      </c>
      <c r="K38" s="144">
        <f>Поликлиника!P39</f>
        <v>0</v>
      </c>
      <c r="L38" s="144">
        <f>Поликлиника!T39</f>
        <v>0</v>
      </c>
      <c r="M38" s="145">
        <f t="shared" si="3"/>
        <v>0</v>
      </c>
      <c r="N38" s="144">
        <f>Поликлиника!AB39</f>
        <v>0</v>
      </c>
      <c r="O38" s="146">
        <f>Поликлиника!AN39</f>
        <v>0</v>
      </c>
      <c r="P38" s="146">
        <f>Поликлиника!AP39</f>
        <v>0</v>
      </c>
      <c r="Q38" s="145">
        <f t="shared" si="4"/>
        <v>0</v>
      </c>
      <c r="R38" s="146">
        <f>Поликлиника!AT39</f>
        <v>0</v>
      </c>
      <c r="S38" s="144">
        <f>Поликлиника!AZ39</f>
        <v>0</v>
      </c>
      <c r="T38" s="144">
        <f>Поликлиника!BB39</f>
        <v>0</v>
      </c>
      <c r="U38" s="145">
        <f t="shared" si="5"/>
        <v>0</v>
      </c>
      <c r="V38" s="144">
        <f>Поликлиника!BF39</f>
        <v>0</v>
      </c>
      <c r="W38" s="146">
        <f>Поликлиника!BN39</f>
        <v>0</v>
      </c>
      <c r="X38" s="146">
        <f>Поликлиника!BP39</f>
        <v>0</v>
      </c>
      <c r="Y38" s="145">
        <f t="shared" si="6"/>
        <v>0</v>
      </c>
      <c r="Z38" s="144">
        <f>Поликлиника!BT39</f>
        <v>0</v>
      </c>
      <c r="AA38" s="147">
        <f>'Круглосуточный стационар'!C39</f>
        <v>150</v>
      </c>
      <c r="AB38" s="147">
        <f>'Круглосуточный стационар'!E39</f>
        <v>150</v>
      </c>
      <c r="AC38" s="145">
        <f t="shared" si="7"/>
        <v>0</v>
      </c>
      <c r="AD38" s="147">
        <f>'Круглосуточный стационар'!I39</f>
        <v>0</v>
      </c>
      <c r="AE38" s="147">
        <f>'Круглосуточный стационар'!O39</f>
        <v>0</v>
      </c>
      <c r="AF38" s="147">
        <f>'Круглосуточный стационар'!Q39</f>
        <v>0</v>
      </c>
      <c r="AG38" s="145">
        <f t="shared" si="8"/>
        <v>0</v>
      </c>
      <c r="AH38" s="147">
        <f>'Круглосуточный стационар'!U39</f>
        <v>0</v>
      </c>
      <c r="AI38" s="144">
        <f>'Дневной стационар'!C39</f>
        <v>0</v>
      </c>
      <c r="AJ38" s="144">
        <f>'Дневной стационар'!E39</f>
        <v>0</v>
      </c>
      <c r="AK38" s="145">
        <f t="shared" si="9"/>
        <v>0</v>
      </c>
      <c r="AL38" s="148">
        <f>'Дневной стационар'!I39</f>
        <v>0</v>
      </c>
      <c r="AM38" s="144"/>
      <c r="AN38" s="144"/>
      <c r="AO38" s="149"/>
      <c r="AP38" s="145"/>
      <c r="AQ38" s="150"/>
      <c r="AR38" s="151"/>
      <c r="AS38" s="152"/>
    </row>
    <row r="39" spans="1:45" x14ac:dyDescent="0.25">
      <c r="A39" s="141">
        <v>27</v>
      </c>
      <c r="B39" s="153" t="str">
        <f>'Скорая медицинская помощь'!B40</f>
        <v>У-Камчатская РБ</v>
      </c>
      <c r="C39" s="143">
        <f>'Скорая медицинская помощь'!C40</f>
        <v>450</v>
      </c>
      <c r="D39" s="144">
        <f>'Скорая медицинская помощь'!E40</f>
        <v>450</v>
      </c>
      <c r="E39" s="145">
        <f t="shared" si="1"/>
        <v>0</v>
      </c>
      <c r="F39" s="146">
        <f>'Скорая медицинская помощь'!I40</f>
        <v>0</v>
      </c>
      <c r="G39" s="144">
        <f>Поликлиника!C40</f>
        <v>1748</v>
      </c>
      <c r="H39" s="144">
        <f>Поликлиника!E40</f>
        <v>1748</v>
      </c>
      <c r="I39" s="145">
        <f t="shared" si="2"/>
        <v>0</v>
      </c>
      <c r="J39" s="144">
        <f>Поликлиника!J40</f>
        <v>0</v>
      </c>
      <c r="K39" s="144">
        <f>Поликлиника!P40</f>
        <v>6600</v>
      </c>
      <c r="L39" s="144">
        <f>Поликлиника!T40</f>
        <v>6600</v>
      </c>
      <c r="M39" s="145">
        <f t="shared" si="3"/>
        <v>0</v>
      </c>
      <c r="N39" s="144">
        <f>Поликлиника!AB40</f>
        <v>0</v>
      </c>
      <c r="O39" s="146">
        <f>Поликлиника!AN40</f>
        <v>630</v>
      </c>
      <c r="P39" s="146">
        <f>Поликлиника!AP40</f>
        <v>630</v>
      </c>
      <c r="Q39" s="145">
        <f t="shared" si="4"/>
        <v>0</v>
      </c>
      <c r="R39" s="146">
        <f>Поликлиника!AT40</f>
        <v>0</v>
      </c>
      <c r="S39" s="144">
        <f>Поликлиника!AZ40</f>
        <v>2000</v>
      </c>
      <c r="T39" s="144">
        <f>Поликлиника!BB40</f>
        <v>2000</v>
      </c>
      <c r="U39" s="145">
        <f t="shared" si="5"/>
        <v>0</v>
      </c>
      <c r="V39" s="144">
        <f>Поликлиника!BF40</f>
        <v>0</v>
      </c>
      <c r="W39" s="146">
        <f>Поликлиника!BN40</f>
        <v>200</v>
      </c>
      <c r="X39" s="146">
        <f>Поликлиника!BP40</f>
        <v>200</v>
      </c>
      <c r="Y39" s="145">
        <f t="shared" si="6"/>
        <v>0</v>
      </c>
      <c r="Z39" s="144">
        <f>Поликлиника!BT40</f>
        <v>0</v>
      </c>
      <c r="AA39" s="147">
        <f>'Круглосуточный стационар'!C40</f>
        <v>399</v>
      </c>
      <c r="AB39" s="147">
        <f>'Круглосуточный стационар'!E40</f>
        <v>399</v>
      </c>
      <c r="AC39" s="145">
        <f t="shared" si="7"/>
        <v>0</v>
      </c>
      <c r="AD39" s="147">
        <f>'Круглосуточный стационар'!I40</f>
        <v>0</v>
      </c>
      <c r="AE39" s="147">
        <f>'Круглосуточный стационар'!O40</f>
        <v>0</v>
      </c>
      <c r="AF39" s="147">
        <f>'Круглосуточный стационар'!Q40</f>
        <v>0</v>
      </c>
      <c r="AG39" s="145">
        <f t="shared" si="8"/>
        <v>0</v>
      </c>
      <c r="AH39" s="147">
        <f>'Круглосуточный стационар'!U40</f>
        <v>0</v>
      </c>
      <c r="AI39" s="144">
        <f>'Дневной стационар'!C40</f>
        <v>325</v>
      </c>
      <c r="AJ39" s="144">
        <f>'Дневной стационар'!E40</f>
        <v>325</v>
      </c>
      <c r="AK39" s="145">
        <f t="shared" si="9"/>
        <v>0</v>
      </c>
      <c r="AL39" s="148">
        <f>'Дневной стационар'!I40</f>
        <v>0</v>
      </c>
      <c r="AM39" s="144">
        <f>[5]План!$AD33</f>
        <v>0</v>
      </c>
      <c r="AN39" s="144">
        <f>[6]План!$AE33</f>
        <v>0</v>
      </c>
      <c r="AO39" s="149"/>
      <c r="AP39" s="145">
        <f t="shared" si="0"/>
        <v>0</v>
      </c>
      <c r="AQ39" s="150"/>
      <c r="AR39" s="151"/>
      <c r="AS39" s="152"/>
    </row>
    <row r="40" spans="1:45" x14ac:dyDescent="0.25">
      <c r="A40" s="141">
        <v>28</v>
      </c>
      <c r="B40" s="153" t="str">
        <f>'Скорая медицинская помощь'!B41</f>
        <v>Ключевская РБ</v>
      </c>
      <c r="C40" s="143">
        <f>'Скорая медицинская помощь'!C41</f>
        <v>1200</v>
      </c>
      <c r="D40" s="144">
        <f>'Скорая медицинская помощь'!E41</f>
        <v>1200</v>
      </c>
      <c r="E40" s="145">
        <f t="shared" si="1"/>
        <v>0</v>
      </c>
      <c r="F40" s="146">
        <f>'Скорая медицинская помощь'!I41</f>
        <v>0</v>
      </c>
      <c r="G40" s="144">
        <f>Поликлиника!C41</f>
        <v>2356</v>
      </c>
      <c r="H40" s="144">
        <f>Поликлиника!E41</f>
        <v>2356</v>
      </c>
      <c r="I40" s="145">
        <f t="shared" si="2"/>
        <v>0</v>
      </c>
      <c r="J40" s="144">
        <f>Поликлиника!J41</f>
        <v>0</v>
      </c>
      <c r="K40" s="144">
        <f>Поликлиника!P41</f>
        <v>11004</v>
      </c>
      <c r="L40" s="144">
        <f>Поликлиника!T41</f>
        <v>11004</v>
      </c>
      <c r="M40" s="145">
        <f t="shared" si="3"/>
        <v>0</v>
      </c>
      <c r="N40" s="144">
        <f>Поликлиника!AB41</f>
        <v>0</v>
      </c>
      <c r="O40" s="146">
        <f>Поликлиника!AN41</f>
        <v>422</v>
      </c>
      <c r="P40" s="146">
        <f>Поликлиника!AP41</f>
        <v>422</v>
      </c>
      <c r="Q40" s="145">
        <f t="shared" si="4"/>
        <v>0</v>
      </c>
      <c r="R40" s="146">
        <f>Поликлиника!AT41</f>
        <v>0</v>
      </c>
      <c r="S40" s="144">
        <f>Поликлиника!AZ41</f>
        <v>6659</v>
      </c>
      <c r="T40" s="144">
        <f>Поликлиника!BB41</f>
        <v>6659</v>
      </c>
      <c r="U40" s="145">
        <f t="shared" si="5"/>
        <v>0</v>
      </c>
      <c r="V40" s="144">
        <f>Поликлиника!BF41</f>
        <v>0</v>
      </c>
      <c r="W40" s="146">
        <f>Поликлиника!BN41</f>
        <v>220</v>
      </c>
      <c r="X40" s="146">
        <f>Поликлиника!BP41</f>
        <v>220</v>
      </c>
      <c r="Y40" s="145">
        <f t="shared" si="6"/>
        <v>0</v>
      </c>
      <c r="Z40" s="144">
        <f>Поликлиника!BT41</f>
        <v>0</v>
      </c>
      <c r="AA40" s="147">
        <f>'Круглосуточный стационар'!C41</f>
        <v>553</v>
      </c>
      <c r="AB40" s="147">
        <f>'Круглосуточный стационар'!E41</f>
        <v>553</v>
      </c>
      <c r="AC40" s="145">
        <f t="shared" si="7"/>
        <v>0</v>
      </c>
      <c r="AD40" s="147">
        <f>'Круглосуточный стационар'!I41</f>
        <v>0</v>
      </c>
      <c r="AE40" s="147">
        <f>'Круглосуточный стационар'!O41</f>
        <v>0</v>
      </c>
      <c r="AF40" s="147">
        <f>'Круглосуточный стационар'!Q41</f>
        <v>0</v>
      </c>
      <c r="AG40" s="145">
        <f t="shared" si="8"/>
        <v>0</v>
      </c>
      <c r="AH40" s="147">
        <f>'Круглосуточный стационар'!U41</f>
        <v>0</v>
      </c>
      <c r="AI40" s="144">
        <f>'Дневной стационар'!C41</f>
        <v>325</v>
      </c>
      <c r="AJ40" s="144">
        <f>'Дневной стационар'!E41</f>
        <v>325</v>
      </c>
      <c r="AK40" s="145">
        <f t="shared" si="9"/>
        <v>0</v>
      </c>
      <c r="AL40" s="148">
        <f>'Дневной стационар'!I41</f>
        <v>0</v>
      </c>
      <c r="AM40" s="144">
        <f>[5]План!$AD34</f>
        <v>0</v>
      </c>
      <c r="AN40" s="144">
        <f>[6]План!$AE34</f>
        <v>0</v>
      </c>
      <c r="AO40" s="149"/>
      <c r="AP40" s="145">
        <f t="shared" si="0"/>
        <v>0</v>
      </c>
      <c r="AQ40" s="150"/>
      <c r="AR40" s="151"/>
      <c r="AS40" s="152"/>
    </row>
    <row r="41" spans="1:45" x14ac:dyDescent="0.25">
      <c r="A41" s="141">
        <v>29</v>
      </c>
      <c r="B41" s="153" t="str">
        <f>'Скорая медицинская помощь'!B42</f>
        <v>У-Большерецкая РБ</v>
      </c>
      <c r="C41" s="143">
        <f>'Скорая медицинская помощь'!C42</f>
        <v>1861</v>
      </c>
      <c r="D41" s="144">
        <f>'Скорая медицинская помощь'!E42</f>
        <v>1861</v>
      </c>
      <c r="E41" s="145">
        <f t="shared" si="1"/>
        <v>0</v>
      </c>
      <c r="F41" s="146">
        <f>'Скорая медицинская помощь'!I42</f>
        <v>0</v>
      </c>
      <c r="G41" s="144">
        <f>Поликлиника!C42</f>
        <v>2189</v>
      </c>
      <c r="H41" s="144">
        <f>Поликлиника!E42</f>
        <v>2189</v>
      </c>
      <c r="I41" s="145">
        <f t="shared" si="2"/>
        <v>0</v>
      </c>
      <c r="J41" s="144">
        <f>Поликлиника!J42</f>
        <v>0</v>
      </c>
      <c r="K41" s="144">
        <f>Поликлиника!P42</f>
        <v>7257</v>
      </c>
      <c r="L41" s="144">
        <f>Поликлиника!T42</f>
        <v>7257</v>
      </c>
      <c r="M41" s="145">
        <f t="shared" si="3"/>
        <v>0</v>
      </c>
      <c r="N41" s="144">
        <f>Поликлиника!AB42</f>
        <v>0</v>
      </c>
      <c r="O41" s="146">
        <f>Поликлиника!AN42</f>
        <v>6667</v>
      </c>
      <c r="P41" s="146">
        <f>Поликлиника!AP42</f>
        <v>6667</v>
      </c>
      <c r="Q41" s="145">
        <f t="shared" si="4"/>
        <v>0</v>
      </c>
      <c r="R41" s="146">
        <f>Поликлиника!AT42</f>
        <v>0</v>
      </c>
      <c r="S41" s="144">
        <f>Поликлиника!AZ42</f>
        <v>3545</v>
      </c>
      <c r="T41" s="144">
        <f>Поликлиника!BB42</f>
        <v>3545</v>
      </c>
      <c r="U41" s="145">
        <f t="shared" si="5"/>
        <v>0</v>
      </c>
      <c r="V41" s="144">
        <f>Поликлиника!BF42</f>
        <v>0</v>
      </c>
      <c r="W41" s="146">
        <f>Поликлиника!BN42</f>
        <v>0</v>
      </c>
      <c r="X41" s="146">
        <f>Поликлиника!BP42</f>
        <v>0</v>
      </c>
      <c r="Y41" s="145">
        <f t="shared" si="6"/>
        <v>0</v>
      </c>
      <c r="Z41" s="144">
        <f>Поликлиника!BT42</f>
        <v>0</v>
      </c>
      <c r="AA41" s="147">
        <f>'Круглосуточный стационар'!C42</f>
        <v>399</v>
      </c>
      <c r="AB41" s="147">
        <f>'Круглосуточный стационар'!E42</f>
        <v>399</v>
      </c>
      <c r="AC41" s="145">
        <f t="shared" si="7"/>
        <v>0</v>
      </c>
      <c r="AD41" s="147">
        <f>'Круглосуточный стационар'!I42</f>
        <v>0</v>
      </c>
      <c r="AE41" s="147">
        <f>'Круглосуточный стационар'!O42</f>
        <v>0</v>
      </c>
      <c r="AF41" s="147">
        <f>'Круглосуточный стационар'!Q42</f>
        <v>0</v>
      </c>
      <c r="AG41" s="145">
        <f t="shared" si="8"/>
        <v>0</v>
      </c>
      <c r="AH41" s="147">
        <f>'Круглосуточный стационар'!U42</f>
        <v>0</v>
      </c>
      <c r="AI41" s="144">
        <f>'Дневной стационар'!C42</f>
        <v>209</v>
      </c>
      <c r="AJ41" s="144">
        <f>'Дневной стационар'!E42</f>
        <v>209</v>
      </c>
      <c r="AK41" s="145">
        <f t="shared" si="9"/>
        <v>0</v>
      </c>
      <c r="AL41" s="148">
        <f>'Дневной стационар'!I42</f>
        <v>0</v>
      </c>
      <c r="AM41" s="144">
        <f>[5]План!$AD35</f>
        <v>0</v>
      </c>
      <c r="AN41" s="144" t="e">
        <f>[6]План!$AE35</f>
        <v>#REF!</v>
      </c>
      <c r="AO41" s="149"/>
      <c r="AP41" s="145" t="e">
        <f t="shared" si="0"/>
        <v>#REF!</v>
      </c>
      <c r="AQ41" s="150"/>
      <c r="AR41" s="151"/>
      <c r="AS41" s="152"/>
    </row>
    <row r="42" spans="1:45" x14ac:dyDescent="0.25">
      <c r="A42" s="141">
        <v>30</v>
      </c>
      <c r="B42" s="153" t="str">
        <f>'Скорая медицинская помощь'!B43</f>
        <v>Озерновская РБ</v>
      </c>
      <c r="C42" s="143">
        <f>'Скорая медицинская помощь'!C43</f>
        <v>1609</v>
      </c>
      <c r="D42" s="144">
        <f>'Скорая медицинская помощь'!E43</f>
        <v>1609</v>
      </c>
      <c r="E42" s="145">
        <f t="shared" si="1"/>
        <v>0</v>
      </c>
      <c r="F42" s="146">
        <f>'Скорая медицинская помощь'!I43</f>
        <v>0</v>
      </c>
      <c r="G42" s="144">
        <f>Поликлиника!C43</f>
        <v>1107</v>
      </c>
      <c r="H42" s="144">
        <f>Поликлиника!E43</f>
        <v>1107</v>
      </c>
      <c r="I42" s="145">
        <f t="shared" si="2"/>
        <v>0</v>
      </c>
      <c r="J42" s="144">
        <f>Поликлиника!J43</f>
        <v>0</v>
      </c>
      <c r="K42" s="144">
        <f>Поликлиника!P43</f>
        <v>1665</v>
      </c>
      <c r="L42" s="144">
        <f>Поликлиника!T43</f>
        <v>1665</v>
      </c>
      <c r="M42" s="145">
        <f t="shared" si="3"/>
        <v>0</v>
      </c>
      <c r="N42" s="144">
        <f>Поликлиника!AB43</f>
        <v>0</v>
      </c>
      <c r="O42" s="146">
        <f>Поликлиника!AN43</f>
        <v>320</v>
      </c>
      <c r="P42" s="146">
        <f>Поликлиника!AP43</f>
        <v>320</v>
      </c>
      <c r="Q42" s="145">
        <f t="shared" si="4"/>
        <v>0</v>
      </c>
      <c r="R42" s="146">
        <f>Поликлиника!AT43</f>
        <v>0</v>
      </c>
      <c r="S42" s="144">
        <f>Поликлиника!AZ43</f>
        <v>2000</v>
      </c>
      <c r="T42" s="144">
        <f>Поликлиника!BB43</f>
        <v>2000</v>
      </c>
      <c r="U42" s="145">
        <f t="shared" si="5"/>
        <v>0</v>
      </c>
      <c r="V42" s="144">
        <f>Поликлиника!BF43</f>
        <v>0</v>
      </c>
      <c r="W42" s="146">
        <f>Поликлиника!BN43</f>
        <v>93</v>
      </c>
      <c r="X42" s="146">
        <f>Поликлиника!BP43</f>
        <v>93</v>
      </c>
      <c r="Y42" s="145">
        <f t="shared" si="6"/>
        <v>0</v>
      </c>
      <c r="Z42" s="144">
        <f>Поликлиника!BT43</f>
        <v>0</v>
      </c>
      <c r="AA42" s="147">
        <f>'Круглосуточный стационар'!C43</f>
        <v>149</v>
      </c>
      <c r="AB42" s="147">
        <f>'Круглосуточный стационар'!E43</f>
        <v>149</v>
      </c>
      <c r="AC42" s="145">
        <f t="shared" si="7"/>
        <v>0</v>
      </c>
      <c r="AD42" s="147">
        <f>'Круглосуточный стационар'!I43</f>
        <v>0</v>
      </c>
      <c r="AE42" s="147">
        <f>'Круглосуточный стационар'!O43</f>
        <v>0</v>
      </c>
      <c r="AF42" s="147">
        <f>'Круглосуточный стационар'!Q43</f>
        <v>0</v>
      </c>
      <c r="AG42" s="145">
        <f t="shared" si="8"/>
        <v>0</v>
      </c>
      <c r="AH42" s="147">
        <f>'Круглосуточный стационар'!U43</f>
        <v>0</v>
      </c>
      <c r="AI42" s="144">
        <f>'Дневной стационар'!C43</f>
        <v>144</v>
      </c>
      <c r="AJ42" s="144">
        <f>'Дневной стационар'!E43</f>
        <v>144</v>
      </c>
      <c r="AK42" s="145">
        <f t="shared" si="9"/>
        <v>0</v>
      </c>
      <c r="AL42" s="148">
        <f>'Дневной стационар'!I43</f>
        <v>0</v>
      </c>
      <c r="AM42" s="144">
        <f>[5]План!$AD36</f>
        <v>0</v>
      </c>
      <c r="AN42" s="144">
        <f>[6]План!$AE36</f>
        <v>0</v>
      </c>
      <c r="AO42" s="149"/>
      <c r="AP42" s="145">
        <f t="shared" si="0"/>
        <v>0</v>
      </c>
      <c r="AQ42" s="150"/>
      <c r="AR42" s="151"/>
      <c r="AS42" s="152"/>
    </row>
    <row r="43" spans="1:45" s="156" customFormat="1" ht="15.75" customHeight="1" x14ac:dyDescent="0.25">
      <c r="A43" s="141">
        <v>31</v>
      </c>
      <c r="B43" s="153" t="str">
        <f>'Скорая медицинская помощь'!B44</f>
        <v>Мильковская РБ</v>
      </c>
      <c r="C43" s="143">
        <f>'Скорая медицинская помощь'!C44</f>
        <v>1650</v>
      </c>
      <c r="D43" s="144">
        <f>'Скорая медицинская помощь'!E44</f>
        <v>1650</v>
      </c>
      <c r="E43" s="145">
        <f t="shared" si="1"/>
        <v>0</v>
      </c>
      <c r="F43" s="146">
        <f>'Скорая медицинская помощь'!I44</f>
        <v>0</v>
      </c>
      <c r="G43" s="144">
        <f>Поликлиника!C44</f>
        <v>4545</v>
      </c>
      <c r="H43" s="144">
        <f>Поликлиника!E44</f>
        <v>4545</v>
      </c>
      <c r="I43" s="145">
        <f t="shared" si="2"/>
        <v>0</v>
      </c>
      <c r="J43" s="144">
        <f>Поликлиника!J44</f>
        <v>0</v>
      </c>
      <c r="K43" s="144">
        <f>Поликлиника!P44</f>
        <v>26235</v>
      </c>
      <c r="L43" s="144">
        <f>Поликлиника!T44</f>
        <v>26235</v>
      </c>
      <c r="M43" s="145">
        <f t="shared" si="3"/>
        <v>0</v>
      </c>
      <c r="N43" s="144">
        <f>Поликлиника!AB44</f>
        <v>0</v>
      </c>
      <c r="O43" s="146">
        <f>Поликлиника!AN44</f>
        <v>1300</v>
      </c>
      <c r="P43" s="146">
        <f>Поликлиника!AP44</f>
        <v>1300</v>
      </c>
      <c r="Q43" s="145">
        <f t="shared" si="4"/>
        <v>0</v>
      </c>
      <c r="R43" s="146">
        <f>Поликлиника!AT44</f>
        <v>0</v>
      </c>
      <c r="S43" s="144">
        <f>Поликлиника!AZ44</f>
        <v>17050</v>
      </c>
      <c r="T43" s="144">
        <f>Поликлиника!BB44</f>
        <v>17050</v>
      </c>
      <c r="U43" s="145">
        <f t="shared" si="5"/>
        <v>0</v>
      </c>
      <c r="V43" s="144">
        <f>Поликлиника!BF44</f>
        <v>0</v>
      </c>
      <c r="W43" s="146">
        <f>Поликлиника!BN44</f>
        <v>80</v>
      </c>
      <c r="X43" s="146">
        <f>Поликлиника!BP44</f>
        <v>80</v>
      </c>
      <c r="Y43" s="145">
        <f t="shared" si="6"/>
        <v>0</v>
      </c>
      <c r="Z43" s="144">
        <f>Поликлиника!BT44</f>
        <v>0</v>
      </c>
      <c r="AA43" s="147">
        <f>'Круглосуточный стационар'!C44</f>
        <v>797</v>
      </c>
      <c r="AB43" s="147">
        <f>'Круглосуточный стационар'!E44</f>
        <v>797</v>
      </c>
      <c r="AC43" s="145">
        <f t="shared" si="7"/>
        <v>0</v>
      </c>
      <c r="AD43" s="147">
        <f>'Круглосуточный стационар'!I44</f>
        <v>0</v>
      </c>
      <c r="AE43" s="147">
        <f>'Круглосуточный стационар'!O44</f>
        <v>0</v>
      </c>
      <c r="AF43" s="147">
        <f>'Круглосуточный стационар'!Q44</f>
        <v>0</v>
      </c>
      <c r="AG43" s="145">
        <f t="shared" si="8"/>
        <v>0</v>
      </c>
      <c r="AH43" s="147">
        <f>'Круглосуточный стационар'!U44</f>
        <v>0</v>
      </c>
      <c r="AI43" s="144">
        <f>'Дневной стационар'!C44</f>
        <v>925</v>
      </c>
      <c r="AJ43" s="144">
        <f>'Дневной стационар'!E44</f>
        <v>925</v>
      </c>
      <c r="AK43" s="145">
        <f t="shared" si="9"/>
        <v>0</v>
      </c>
      <c r="AL43" s="148">
        <f>'Дневной стационар'!I44</f>
        <v>0</v>
      </c>
      <c r="AM43" s="144">
        <f>[5]План!$AD37</f>
        <v>0</v>
      </c>
      <c r="AN43" s="144" t="e">
        <f>[6]План!$AE37</f>
        <v>#REF!</v>
      </c>
      <c r="AO43" s="149"/>
      <c r="AP43" s="145" t="e">
        <f t="shared" si="0"/>
        <v>#REF!</v>
      </c>
      <c r="AQ43" s="150"/>
      <c r="AR43" s="154"/>
      <c r="AS43" s="155"/>
    </row>
    <row r="44" spans="1:45" x14ac:dyDescent="0.25">
      <c r="A44" s="141">
        <v>32</v>
      </c>
      <c r="B44" s="153" t="str">
        <f>'Скорая медицинская помощь'!B45</f>
        <v>Быстринская РБ</v>
      </c>
      <c r="C44" s="143">
        <f>'Скорая медицинская помощь'!C45</f>
        <v>649</v>
      </c>
      <c r="D44" s="144">
        <f>'Скорая медицинская помощь'!E45</f>
        <v>649</v>
      </c>
      <c r="E44" s="145">
        <f t="shared" si="1"/>
        <v>0</v>
      </c>
      <c r="F44" s="146">
        <f>'Скорая медицинская помощь'!I45</f>
        <v>0</v>
      </c>
      <c r="G44" s="144">
        <f>Поликлиника!C45</f>
        <v>1098</v>
      </c>
      <c r="H44" s="144">
        <f>Поликлиника!E45</f>
        <v>1098</v>
      </c>
      <c r="I44" s="145">
        <f t="shared" si="2"/>
        <v>0</v>
      </c>
      <c r="J44" s="144">
        <f>Поликлиника!J45</f>
        <v>0</v>
      </c>
      <c r="K44" s="144">
        <f>Поликлиника!P45</f>
        <v>3700</v>
      </c>
      <c r="L44" s="144">
        <f>Поликлиника!T45</f>
        <v>3700</v>
      </c>
      <c r="M44" s="145">
        <f t="shared" si="3"/>
        <v>0</v>
      </c>
      <c r="N44" s="144">
        <f>Поликлиника!AB45</f>
        <v>0</v>
      </c>
      <c r="O44" s="146">
        <f>Поликлиника!AN45</f>
        <v>300</v>
      </c>
      <c r="P44" s="146">
        <f>Поликлиника!AP45</f>
        <v>300</v>
      </c>
      <c r="Q44" s="145">
        <f t="shared" si="4"/>
        <v>0</v>
      </c>
      <c r="R44" s="146">
        <f>Поликлиника!AT45</f>
        <v>0</v>
      </c>
      <c r="S44" s="144">
        <f>Поликлиника!AZ45</f>
        <v>9004</v>
      </c>
      <c r="T44" s="144">
        <f>Поликлиника!BB45</f>
        <v>9004</v>
      </c>
      <c r="U44" s="145">
        <f t="shared" si="5"/>
        <v>0</v>
      </c>
      <c r="V44" s="144">
        <f>Поликлиника!BF45</f>
        <v>0</v>
      </c>
      <c r="W44" s="146">
        <f>Поликлиника!BN45</f>
        <v>113</v>
      </c>
      <c r="X44" s="146">
        <f>Поликлиника!BP45</f>
        <v>113</v>
      </c>
      <c r="Y44" s="145">
        <f t="shared" si="6"/>
        <v>0</v>
      </c>
      <c r="Z44" s="144">
        <f>Поликлиника!BT45</f>
        <v>0</v>
      </c>
      <c r="AA44" s="147">
        <f>'Круглосуточный стационар'!C45</f>
        <v>289</v>
      </c>
      <c r="AB44" s="147">
        <f>'Круглосуточный стационар'!E45</f>
        <v>289</v>
      </c>
      <c r="AC44" s="145">
        <f t="shared" si="7"/>
        <v>0</v>
      </c>
      <c r="AD44" s="147">
        <f>'Круглосуточный стационар'!I45</f>
        <v>0</v>
      </c>
      <c r="AE44" s="147">
        <f>'Круглосуточный стационар'!O45</f>
        <v>0</v>
      </c>
      <c r="AF44" s="147">
        <f>'Круглосуточный стационар'!Q45</f>
        <v>0</v>
      </c>
      <c r="AG44" s="145">
        <f t="shared" si="8"/>
        <v>0</v>
      </c>
      <c r="AH44" s="147">
        <f>'Круглосуточный стационар'!U45</f>
        <v>0</v>
      </c>
      <c r="AI44" s="144">
        <f>'Дневной стационар'!C45</f>
        <v>233</v>
      </c>
      <c r="AJ44" s="144">
        <f>'Дневной стационар'!E45</f>
        <v>233</v>
      </c>
      <c r="AK44" s="145">
        <f t="shared" si="9"/>
        <v>0</v>
      </c>
      <c r="AL44" s="148">
        <f>'Дневной стационар'!I45</f>
        <v>0</v>
      </c>
      <c r="AM44" s="144">
        <f>[5]План!$AD38</f>
        <v>0</v>
      </c>
      <c r="AN44" s="144">
        <f>[6]План!$AE38</f>
        <v>0</v>
      </c>
      <c r="AO44" s="149"/>
      <c r="AP44" s="145">
        <f t="shared" si="0"/>
        <v>0</v>
      </c>
      <c r="AQ44" s="150"/>
      <c r="AR44" s="151"/>
      <c r="AS44" s="152"/>
    </row>
    <row r="45" spans="1:45" s="156" customFormat="1" x14ac:dyDescent="0.25">
      <c r="A45" s="141">
        <v>33</v>
      </c>
      <c r="B45" s="153" t="str">
        <f>'Скорая медицинская помощь'!B46</f>
        <v>Соболевская РБ</v>
      </c>
      <c r="C45" s="143">
        <f>'Скорая медицинская помощь'!C46</f>
        <v>550</v>
      </c>
      <c r="D45" s="144">
        <f>'Скорая медицинская помощь'!E46</f>
        <v>550</v>
      </c>
      <c r="E45" s="145">
        <f t="shared" si="1"/>
        <v>0</v>
      </c>
      <c r="F45" s="146">
        <f>'Скорая медицинская помощь'!I46</f>
        <v>0</v>
      </c>
      <c r="G45" s="144">
        <f>Поликлиника!C46</f>
        <v>750</v>
      </c>
      <c r="H45" s="144">
        <f>Поликлиника!E46</f>
        <v>750</v>
      </c>
      <c r="I45" s="145">
        <f t="shared" si="2"/>
        <v>0</v>
      </c>
      <c r="J45" s="144">
        <f>Поликлиника!J46</f>
        <v>0</v>
      </c>
      <c r="K45" s="144">
        <f>Поликлиника!P46</f>
        <v>2500</v>
      </c>
      <c r="L45" s="144">
        <f>Поликлиника!T46</f>
        <v>2500</v>
      </c>
      <c r="M45" s="145">
        <f t="shared" si="3"/>
        <v>0</v>
      </c>
      <c r="N45" s="144">
        <f>Поликлиника!AB46</f>
        <v>0</v>
      </c>
      <c r="O45" s="146">
        <f>Поликлиника!AN46</f>
        <v>1630</v>
      </c>
      <c r="P45" s="146">
        <f>Поликлиника!AP46</f>
        <v>1630</v>
      </c>
      <c r="Q45" s="145">
        <f t="shared" si="4"/>
        <v>0</v>
      </c>
      <c r="R45" s="146">
        <f>Поликлиника!AT46</f>
        <v>0</v>
      </c>
      <c r="S45" s="144">
        <f>Поликлиника!AZ46</f>
        <v>3350</v>
      </c>
      <c r="T45" s="144">
        <f>Поликлиника!BB46</f>
        <v>3350</v>
      </c>
      <c r="U45" s="145">
        <f t="shared" si="5"/>
        <v>0</v>
      </c>
      <c r="V45" s="144">
        <f>Поликлиника!BF46</f>
        <v>0</v>
      </c>
      <c r="W45" s="146">
        <f>Поликлиника!BN46</f>
        <v>130</v>
      </c>
      <c r="X45" s="146">
        <f>Поликлиника!BP46</f>
        <v>130</v>
      </c>
      <c r="Y45" s="145">
        <f t="shared" si="6"/>
        <v>0</v>
      </c>
      <c r="Z45" s="144">
        <f>Поликлиника!BT46</f>
        <v>0</v>
      </c>
      <c r="AA45" s="147">
        <f>'Круглосуточный стационар'!C46</f>
        <v>249</v>
      </c>
      <c r="AB45" s="147">
        <f>'Круглосуточный стационар'!E46</f>
        <v>249</v>
      </c>
      <c r="AC45" s="145">
        <f t="shared" si="7"/>
        <v>0</v>
      </c>
      <c r="AD45" s="147">
        <f>'Круглосуточный стационар'!I46</f>
        <v>0</v>
      </c>
      <c r="AE45" s="147">
        <f>'Круглосуточный стационар'!O46</f>
        <v>0</v>
      </c>
      <c r="AF45" s="147">
        <f>'Круглосуточный стационар'!Q46</f>
        <v>0</v>
      </c>
      <c r="AG45" s="145">
        <f t="shared" si="8"/>
        <v>0</v>
      </c>
      <c r="AH45" s="147">
        <f>'Круглосуточный стационар'!U46</f>
        <v>0</v>
      </c>
      <c r="AI45" s="144">
        <f>'Дневной стационар'!C46</f>
        <v>158</v>
      </c>
      <c r="AJ45" s="144">
        <f>'Дневной стационар'!E46</f>
        <v>158</v>
      </c>
      <c r="AK45" s="145">
        <f t="shared" si="9"/>
        <v>0</v>
      </c>
      <c r="AL45" s="148">
        <f>'Дневной стационар'!I46</f>
        <v>0</v>
      </c>
      <c r="AM45" s="144">
        <f>[5]План!$AD39</f>
        <v>0</v>
      </c>
      <c r="AN45" s="144" t="e">
        <f>[6]План!$AE39</f>
        <v>#REF!</v>
      </c>
      <c r="AO45" s="149"/>
      <c r="AP45" s="145" t="e">
        <f t="shared" si="0"/>
        <v>#REF!</v>
      </c>
      <c r="AQ45" s="150"/>
      <c r="AR45" s="154"/>
      <c r="AS45" s="155"/>
    </row>
    <row r="46" spans="1:45" x14ac:dyDescent="0.25">
      <c r="A46" s="141">
        <v>34</v>
      </c>
      <c r="B46" s="153" t="str">
        <f>'Скорая медицинская помощь'!B47</f>
        <v>Корякская ОБ</v>
      </c>
      <c r="C46" s="143">
        <f>'Скорая медицинская помощь'!C47</f>
        <v>1409</v>
      </c>
      <c r="D46" s="144">
        <f>'Скорая медицинская помощь'!E47</f>
        <v>1409</v>
      </c>
      <c r="E46" s="145">
        <f t="shared" si="1"/>
        <v>0</v>
      </c>
      <c r="F46" s="146">
        <f>'Скорая медицинская помощь'!I47</f>
        <v>0</v>
      </c>
      <c r="G46" s="144">
        <f>Поликлиника!C47</f>
        <v>1928</v>
      </c>
      <c r="H46" s="144">
        <f>Поликлиника!E47</f>
        <v>1928</v>
      </c>
      <c r="I46" s="145">
        <f t="shared" si="2"/>
        <v>0</v>
      </c>
      <c r="J46" s="144">
        <f>Поликлиника!J47</f>
        <v>0</v>
      </c>
      <c r="K46" s="144">
        <f>Поликлиника!P47</f>
        <v>15900</v>
      </c>
      <c r="L46" s="144">
        <f>Поликлиника!T47</f>
        <v>15900</v>
      </c>
      <c r="M46" s="145">
        <f t="shared" si="3"/>
        <v>0</v>
      </c>
      <c r="N46" s="144">
        <f>Поликлиника!AB47</f>
        <v>0</v>
      </c>
      <c r="O46" s="146">
        <f>Поликлиника!AN47</f>
        <v>900</v>
      </c>
      <c r="P46" s="146">
        <f>Поликлиника!AP47</f>
        <v>900</v>
      </c>
      <c r="Q46" s="145">
        <f t="shared" si="4"/>
        <v>0</v>
      </c>
      <c r="R46" s="146">
        <f>Поликлиника!AT47</f>
        <v>0</v>
      </c>
      <c r="S46" s="144">
        <f>Поликлиника!AZ47</f>
        <v>9683</v>
      </c>
      <c r="T46" s="144">
        <f>Поликлиника!BB47</f>
        <v>9683</v>
      </c>
      <c r="U46" s="145">
        <f t="shared" si="5"/>
        <v>0</v>
      </c>
      <c r="V46" s="144">
        <f>Поликлиника!BF47</f>
        <v>0</v>
      </c>
      <c r="W46" s="146">
        <f>Поликлиника!BN47</f>
        <v>0</v>
      </c>
      <c r="X46" s="146">
        <f>Поликлиника!BP47</f>
        <v>0</v>
      </c>
      <c r="Y46" s="145">
        <f t="shared" si="6"/>
        <v>0</v>
      </c>
      <c r="Z46" s="144">
        <f>Поликлиника!BT47</f>
        <v>0</v>
      </c>
      <c r="AA46" s="147">
        <f>'Круглосуточный стационар'!C47</f>
        <v>748</v>
      </c>
      <c r="AB46" s="147">
        <f>'Круглосуточный стационар'!E47</f>
        <v>748</v>
      </c>
      <c r="AC46" s="145">
        <f t="shared" si="7"/>
        <v>0</v>
      </c>
      <c r="AD46" s="147">
        <f>'Круглосуточный стационар'!I47</f>
        <v>0</v>
      </c>
      <c r="AE46" s="147">
        <f>'Круглосуточный стационар'!O47</f>
        <v>0</v>
      </c>
      <c r="AF46" s="147">
        <f>'Круглосуточный стационар'!Q47</f>
        <v>0</v>
      </c>
      <c r="AG46" s="145">
        <f t="shared" si="8"/>
        <v>0</v>
      </c>
      <c r="AH46" s="147">
        <f>'Круглосуточный стационар'!U47</f>
        <v>0</v>
      </c>
      <c r="AI46" s="144">
        <f>'Дневной стационар'!C47</f>
        <v>502</v>
      </c>
      <c r="AJ46" s="144">
        <f>'Дневной стационар'!E47</f>
        <v>502</v>
      </c>
      <c r="AK46" s="145">
        <f t="shared" si="9"/>
        <v>0</v>
      </c>
      <c r="AL46" s="148">
        <f>'Дневной стационар'!I47</f>
        <v>0</v>
      </c>
      <c r="AM46" s="144">
        <f>[5]План!$AD40</f>
        <v>0</v>
      </c>
      <c r="AN46" s="144">
        <f>[6]План!$AE40</f>
        <v>0</v>
      </c>
      <c r="AO46" s="149"/>
      <c r="AP46" s="145">
        <f t="shared" si="0"/>
        <v>0</v>
      </c>
      <c r="AQ46" s="150"/>
      <c r="AR46" s="151"/>
      <c r="AS46" s="152"/>
    </row>
    <row r="47" spans="1:45" x14ac:dyDescent="0.25">
      <c r="A47" s="141">
        <v>35</v>
      </c>
      <c r="B47" s="153" t="str">
        <f>'Скорая медицинская помощь'!B48</f>
        <v>Тигильская РБ</v>
      </c>
      <c r="C47" s="143">
        <f>'Скорая медицинская помощь'!C48</f>
        <v>1390</v>
      </c>
      <c r="D47" s="144">
        <f>'Скорая медицинская помощь'!E48</f>
        <v>1390</v>
      </c>
      <c r="E47" s="145">
        <f t="shared" si="1"/>
        <v>0</v>
      </c>
      <c r="F47" s="146">
        <f>'Скорая медицинская помощь'!I48</f>
        <v>0</v>
      </c>
      <c r="G47" s="144">
        <f>Поликлиника!C48</f>
        <v>1663</v>
      </c>
      <c r="H47" s="144">
        <f>Поликлиника!E48</f>
        <v>1663</v>
      </c>
      <c r="I47" s="145">
        <f t="shared" si="2"/>
        <v>0</v>
      </c>
      <c r="J47" s="144">
        <f>Поликлиника!J48</f>
        <v>0</v>
      </c>
      <c r="K47" s="144">
        <f>Поликлиника!P48</f>
        <v>8629</v>
      </c>
      <c r="L47" s="144">
        <f>Поликлиника!T48</f>
        <v>8629</v>
      </c>
      <c r="M47" s="145">
        <f t="shared" si="3"/>
        <v>0</v>
      </c>
      <c r="N47" s="144">
        <f>Поликлиника!AB48</f>
        <v>0</v>
      </c>
      <c r="O47" s="146">
        <f>Поликлиника!AN48</f>
        <v>1459</v>
      </c>
      <c r="P47" s="146">
        <f>Поликлиника!AP48</f>
        <v>1459</v>
      </c>
      <c r="Q47" s="145">
        <f t="shared" si="4"/>
        <v>0</v>
      </c>
      <c r="R47" s="146">
        <f>Поликлиника!AT48</f>
        <v>0</v>
      </c>
      <c r="S47" s="144">
        <f>Поликлиника!AZ48</f>
        <v>7142</v>
      </c>
      <c r="T47" s="144">
        <f>Поликлиника!BB48</f>
        <v>7142</v>
      </c>
      <c r="U47" s="145">
        <f t="shared" si="5"/>
        <v>0</v>
      </c>
      <c r="V47" s="144">
        <f>Поликлиника!BF48</f>
        <v>0</v>
      </c>
      <c r="W47" s="146">
        <f>Поликлиника!BN48</f>
        <v>0</v>
      </c>
      <c r="X47" s="146">
        <f>Поликлиника!BP48</f>
        <v>0</v>
      </c>
      <c r="Y47" s="145">
        <f t="shared" si="6"/>
        <v>0</v>
      </c>
      <c r="Z47" s="144">
        <f>Поликлиника!BT48</f>
        <v>0</v>
      </c>
      <c r="AA47" s="147">
        <f>'Круглосуточный стационар'!C48</f>
        <v>313</v>
      </c>
      <c r="AB47" s="147">
        <f>'Круглосуточный стационар'!E48</f>
        <v>313</v>
      </c>
      <c r="AC47" s="145">
        <f t="shared" si="7"/>
        <v>0</v>
      </c>
      <c r="AD47" s="147">
        <f>'Круглосуточный стационар'!I48</f>
        <v>0</v>
      </c>
      <c r="AE47" s="147">
        <f>'Круглосуточный стационар'!O48</f>
        <v>0</v>
      </c>
      <c r="AF47" s="147">
        <f>'Круглосуточный стационар'!Q48</f>
        <v>0</v>
      </c>
      <c r="AG47" s="145">
        <f t="shared" si="8"/>
        <v>0</v>
      </c>
      <c r="AH47" s="147">
        <f>'Круглосуточный стационар'!U48</f>
        <v>0</v>
      </c>
      <c r="AI47" s="144">
        <f>'Дневной стационар'!C48</f>
        <v>225</v>
      </c>
      <c r="AJ47" s="144">
        <f>'Дневной стационар'!E48</f>
        <v>225</v>
      </c>
      <c r="AK47" s="145">
        <f t="shared" si="9"/>
        <v>0</v>
      </c>
      <c r="AL47" s="148">
        <f>'Дневной стационар'!I48</f>
        <v>0</v>
      </c>
      <c r="AM47" s="144">
        <f>[5]План!$AD41</f>
        <v>0</v>
      </c>
      <c r="AN47" s="144">
        <f>[6]План!$AE41</f>
        <v>0</v>
      </c>
      <c r="AO47" s="149"/>
      <c r="AP47" s="145">
        <f t="shared" si="0"/>
        <v>0</v>
      </c>
      <c r="AQ47" s="150"/>
      <c r="AR47" s="151"/>
      <c r="AS47" s="152"/>
    </row>
    <row r="48" spans="1:45" x14ac:dyDescent="0.25">
      <c r="A48" s="141">
        <v>36</v>
      </c>
      <c r="B48" s="153" t="str">
        <f>'Скорая медицинская помощь'!B49</f>
        <v>Карагинская РБ</v>
      </c>
      <c r="C48" s="143">
        <f>'Скорая медицинская помощь'!C49</f>
        <v>814</v>
      </c>
      <c r="D48" s="144">
        <f>'Скорая медицинская помощь'!E49</f>
        <v>814</v>
      </c>
      <c r="E48" s="145">
        <f t="shared" si="1"/>
        <v>0</v>
      </c>
      <c r="F48" s="146">
        <f>'Скорая медицинская помощь'!I49</f>
        <v>0</v>
      </c>
      <c r="G48" s="144">
        <f>Поликлиника!C49</f>
        <v>1811</v>
      </c>
      <c r="H48" s="144">
        <f>Поликлиника!E49</f>
        <v>1811</v>
      </c>
      <c r="I48" s="145">
        <f t="shared" si="2"/>
        <v>0</v>
      </c>
      <c r="J48" s="144">
        <f>Поликлиника!J49</f>
        <v>0</v>
      </c>
      <c r="K48" s="144">
        <f>Поликлиника!P49</f>
        <v>6096</v>
      </c>
      <c r="L48" s="144">
        <f>Поликлиника!T49</f>
        <v>6096</v>
      </c>
      <c r="M48" s="145">
        <f t="shared" si="3"/>
        <v>0</v>
      </c>
      <c r="N48" s="144">
        <f>Поликлиника!AB49</f>
        <v>0</v>
      </c>
      <c r="O48" s="146">
        <f>Поликлиника!AN49</f>
        <v>464</v>
      </c>
      <c r="P48" s="146">
        <f>Поликлиника!AP49</f>
        <v>464</v>
      </c>
      <c r="Q48" s="145">
        <f t="shared" si="4"/>
        <v>0</v>
      </c>
      <c r="R48" s="146">
        <f>Поликлиника!AT49</f>
        <v>0</v>
      </c>
      <c r="S48" s="144">
        <f>Поликлиника!AZ49</f>
        <v>3825</v>
      </c>
      <c r="T48" s="144">
        <f>Поликлиника!BB49</f>
        <v>3825</v>
      </c>
      <c r="U48" s="145">
        <f t="shared" si="5"/>
        <v>0</v>
      </c>
      <c r="V48" s="144">
        <f>Поликлиника!BF49</f>
        <v>0</v>
      </c>
      <c r="W48" s="146">
        <f>Поликлиника!BN49</f>
        <v>158</v>
      </c>
      <c r="X48" s="146">
        <f>Поликлиника!BP49</f>
        <v>158</v>
      </c>
      <c r="Y48" s="145">
        <f t="shared" si="6"/>
        <v>0</v>
      </c>
      <c r="Z48" s="144">
        <f>Поликлиника!BT49</f>
        <v>0</v>
      </c>
      <c r="AA48" s="147">
        <f>'Круглосуточный стационар'!C49</f>
        <v>520</v>
      </c>
      <c r="AB48" s="147">
        <f>'Круглосуточный стационар'!E49</f>
        <v>520</v>
      </c>
      <c r="AC48" s="145">
        <f t="shared" si="7"/>
        <v>0</v>
      </c>
      <c r="AD48" s="147">
        <f>'Круглосуточный стационар'!I49</f>
        <v>0</v>
      </c>
      <c r="AE48" s="147">
        <f>'Круглосуточный стационар'!O49</f>
        <v>0</v>
      </c>
      <c r="AF48" s="147">
        <f>'Круглосуточный стационар'!Q49</f>
        <v>0</v>
      </c>
      <c r="AG48" s="145">
        <f t="shared" si="8"/>
        <v>0</v>
      </c>
      <c r="AH48" s="147">
        <f>'Круглосуточный стационар'!U49</f>
        <v>0</v>
      </c>
      <c r="AI48" s="144">
        <f>'Дневной стационар'!C49</f>
        <v>80</v>
      </c>
      <c r="AJ48" s="144">
        <f>'Дневной стационар'!E49</f>
        <v>80</v>
      </c>
      <c r="AK48" s="145">
        <f t="shared" si="9"/>
        <v>0</v>
      </c>
      <c r="AL48" s="148">
        <f>'Дневной стационар'!I49</f>
        <v>0</v>
      </c>
      <c r="AM48" s="144">
        <f>[5]План!$AD42</f>
        <v>0</v>
      </c>
      <c r="AN48" s="144">
        <f>[6]План!$AE42</f>
        <v>0</v>
      </c>
      <c r="AO48" s="149"/>
      <c r="AP48" s="145">
        <f t="shared" si="0"/>
        <v>0</v>
      </c>
      <c r="AQ48" s="150"/>
      <c r="AR48" s="151"/>
      <c r="AS48" s="152"/>
    </row>
    <row r="49" spans="1:45" x14ac:dyDescent="0.25">
      <c r="A49" s="141">
        <v>37</v>
      </c>
      <c r="B49" s="157" t="str">
        <f>'Скорая медицинская помощь'!B50</f>
        <v>Пенжинская РБ</v>
      </c>
      <c r="C49" s="143">
        <f>'Скорая медицинская помощь'!C50</f>
        <v>369</v>
      </c>
      <c r="D49" s="144">
        <f>'Скорая медицинская помощь'!E50</f>
        <v>369</v>
      </c>
      <c r="E49" s="145">
        <f t="shared" si="1"/>
        <v>0</v>
      </c>
      <c r="F49" s="146">
        <f>'Скорая медицинская помощь'!I50</f>
        <v>0</v>
      </c>
      <c r="G49" s="144">
        <f>Поликлиника!C50</f>
        <v>649</v>
      </c>
      <c r="H49" s="144">
        <f>Поликлиника!E50</f>
        <v>649</v>
      </c>
      <c r="I49" s="145">
        <f t="shared" si="2"/>
        <v>0</v>
      </c>
      <c r="J49" s="144">
        <f>Поликлиника!J50</f>
        <v>0</v>
      </c>
      <c r="K49" s="144">
        <f>Поликлиника!P50</f>
        <v>759</v>
      </c>
      <c r="L49" s="144">
        <f>Поликлиника!T50</f>
        <v>759</v>
      </c>
      <c r="M49" s="145">
        <f t="shared" si="3"/>
        <v>0</v>
      </c>
      <c r="N49" s="144">
        <f>Поликлиника!AB50</f>
        <v>0</v>
      </c>
      <c r="O49" s="146">
        <f>Поликлиника!AN50</f>
        <v>1628</v>
      </c>
      <c r="P49" s="146">
        <f>Поликлиника!AP50</f>
        <v>1628</v>
      </c>
      <c r="Q49" s="145">
        <f t="shared" si="4"/>
        <v>0</v>
      </c>
      <c r="R49" s="146">
        <f>Поликлиника!AT50</f>
        <v>0</v>
      </c>
      <c r="S49" s="144">
        <f>Поликлиника!AZ50</f>
        <v>2860</v>
      </c>
      <c r="T49" s="144">
        <f>Поликлиника!BB50</f>
        <v>2860</v>
      </c>
      <c r="U49" s="145">
        <f t="shared" si="5"/>
        <v>0</v>
      </c>
      <c r="V49" s="144">
        <f>Поликлиника!BF50</f>
        <v>0</v>
      </c>
      <c r="W49" s="146">
        <f>Поликлиника!BN50</f>
        <v>0</v>
      </c>
      <c r="X49" s="146">
        <f>Поликлиника!BP50</f>
        <v>0</v>
      </c>
      <c r="Y49" s="145">
        <f t="shared" si="6"/>
        <v>0</v>
      </c>
      <c r="Z49" s="144">
        <f>Поликлиника!BT50</f>
        <v>0</v>
      </c>
      <c r="AA49" s="147">
        <f>'Круглосуточный стационар'!C50</f>
        <v>303</v>
      </c>
      <c r="AB49" s="147">
        <f>'Круглосуточный стационар'!E50</f>
        <v>303</v>
      </c>
      <c r="AC49" s="145">
        <f t="shared" si="7"/>
        <v>0</v>
      </c>
      <c r="AD49" s="147">
        <f>'Круглосуточный стационар'!I50</f>
        <v>0</v>
      </c>
      <c r="AE49" s="147">
        <f>'Круглосуточный стационар'!O50</f>
        <v>0</v>
      </c>
      <c r="AF49" s="147">
        <f>'Круглосуточный стационар'!Q50</f>
        <v>0</v>
      </c>
      <c r="AG49" s="145">
        <f t="shared" si="8"/>
        <v>0</v>
      </c>
      <c r="AH49" s="147">
        <f>'Круглосуточный стационар'!U50</f>
        <v>0</v>
      </c>
      <c r="AI49" s="144">
        <f>'Дневной стационар'!C50</f>
        <v>80</v>
      </c>
      <c r="AJ49" s="144">
        <f>'Дневной стационар'!E50</f>
        <v>80</v>
      </c>
      <c r="AK49" s="145">
        <f t="shared" si="9"/>
        <v>0</v>
      </c>
      <c r="AL49" s="148">
        <f>'Дневной стационар'!I50</f>
        <v>0</v>
      </c>
      <c r="AM49" s="144">
        <f>[5]План!$AD43</f>
        <v>0</v>
      </c>
      <c r="AN49" s="144">
        <f>[6]План!$AE43</f>
        <v>0</v>
      </c>
      <c r="AO49" s="149"/>
      <c r="AP49" s="145">
        <f t="shared" si="0"/>
        <v>0</v>
      </c>
      <c r="AQ49" s="150"/>
      <c r="AR49" s="151"/>
      <c r="AS49" s="152"/>
    </row>
    <row r="50" spans="1:45" x14ac:dyDescent="0.25">
      <c r="A50" s="141">
        <v>38</v>
      </c>
      <c r="B50" s="153" t="str">
        <f>'Скорая медицинская помощь'!B51</f>
        <v>Никольская РБ</v>
      </c>
      <c r="C50" s="143">
        <f>'Скорая медицинская помощь'!C51</f>
        <v>0</v>
      </c>
      <c r="D50" s="144">
        <f>'Скорая медицинская помощь'!E51</f>
        <v>0</v>
      </c>
      <c r="E50" s="145">
        <f t="shared" si="1"/>
        <v>0</v>
      </c>
      <c r="F50" s="146">
        <f>'Скорая медицинская помощь'!I51</f>
        <v>0</v>
      </c>
      <c r="G50" s="144">
        <f>Поликлиника!C51</f>
        <v>154</v>
      </c>
      <c r="H50" s="144">
        <f>Поликлиника!E51</f>
        <v>154</v>
      </c>
      <c r="I50" s="145">
        <f t="shared" si="2"/>
        <v>0</v>
      </c>
      <c r="J50" s="144">
        <f>Поликлиника!J51</f>
        <v>0</v>
      </c>
      <c r="K50" s="144">
        <f>Поликлиника!P51</f>
        <v>1980</v>
      </c>
      <c r="L50" s="144">
        <f>Поликлиника!T51</f>
        <v>1980</v>
      </c>
      <c r="M50" s="145">
        <f t="shared" si="3"/>
        <v>0</v>
      </c>
      <c r="N50" s="144">
        <f>Поликлиника!AB51</f>
        <v>0</v>
      </c>
      <c r="O50" s="146">
        <f>Поликлиника!AN51</f>
        <v>0</v>
      </c>
      <c r="P50" s="146">
        <f>Поликлиника!AP51</f>
        <v>0</v>
      </c>
      <c r="Q50" s="145">
        <f t="shared" si="4"/>
        <v>0</v>
      </c>
      <c r="R50" s="146">
        <f>Поликлиника!AT51</f>
        <v>0</v>
      </c>
      <c r="S50" s="144">
        <f>Поликлиника!AZ51</f>
        <v>1360</v>
      </c>
      <c r="T50" s="144">
        <f>Поликлиника!BB51</f>
        <v>1360</v>
      </c>
      <c r="U50" s="145">
        <f t="shared" si="5"/>
        <v>0</v>
      </c>
      <c r="V50" s="144">
        <f>Поликлиника!BF51</f>
        <v>0</v>
      </c>
      <c r="W50" s="146">
        <f>Поликлиника!BN51</f>
        <v>5</v>
      </c>
      <c r="X50" s="146">
        <f>Поликлиника!BP51</f>
        <v>5</v>
      </c>
      <c r="Y50" s="145">
        <f t="shared" si="6"/>
        <v>0</v>
      </c>
      <c r="Z50" s="144">
        <f>Поликлиника!BT51</f>
        <v>0</v>
      </c>
      <c r="AA50" s="147">
        <f>'Круглосуточный стационар'!C51</f>
        <v>97</v>
      </c>
      <c r="AB50" s="147">
        <f>'Круглосуточный стационар'!E51</f>
        <v>97</v>
      </c>
      <c r="AC50" s="145">
        <f t="shared" si="7"/>
        <v>0</v>
      </c>
      <c r="AD50" s="147">
        <f>'Круглосуточный стационар'!I51</f>
        <v>0</v>
      </c>
      <c r="AE50" s="147">
        <f>'Круглосуточный стационар'!O51</f>
        <v>0</v>
      </c>
      <c r="AF50" s="147">
        <f>'Круглосуточный стационар'!Q51</f>
        <v>0</v>
      </c>
      <c r="AG50" s="145">
        <f t="shared" si="8"/>
        <v>0</v>
      </c>
      <c r="AH50" s="147">
        <f>'Круглосуточный стационар'!U51</f>
        <v>0</v>
      </c>
      <c r="AI50" s="144">
        <f>'Дневной стационар'!C51</f>
        <v>57</v>
      </c>
      <c r="AJ50" s="144">
        <f>'Дневной стационар'!E51</f>
        <v>57</v>
      </c>
      <c r="AK50" s="145">
        <f t="shared" si="9"/>
        <v>0</v>
      </c>
      <c r="AL50" s="148">
        <f>'Дневной стационар'!I51</f>
        <v>0</v>
      </c>
      <c r="AM50" s="144">
        <f>[5]План!$AD44</f>
        <v>0</v>
      </c>
      <c r="AN50" s="144">
        <f>[6]План!$AE44</f>
        <v>0</v>
      </c>
      <c r="AO50" s="149"/>
      <c r="AP50" s="145">
        <f t="shared" si="0"/>
        <v>0</v>
      </c>
      <c r="AQ50" s="150"/>
      <c r="AR50" s="151"/>
      <c r="AS50" s="152"/>
    </row>
    <row r="51" spans="1:45" x14ac:dyDescent="0.25">
      <c r="A51" s="141">
        <v>39</v>
      </c>
      <c r="B51" s="158" t="str">
        <f>'Скорая медицинская помощь'!B52</f>
        <v>Олюторская РБ</v>
      </c>
      <c r="C51" s="143">
        <f>'Скорая медицинская помощь'!C52</f>
        <v>1062</v>
      </c>
      <c r="D51" s="144">
        <f>'Скорая медицинская помощь'!E52</f>
        <v>1062</v>
      </c>
      <c r="E51" s="145">
        <f t="shared" si="1"/>
        <v>0</v>
      </c>
      <c r="F51" s="146">
        <f>'Скорая медицинская помощь'!I52</f>
        <v>0</v>
      </c>
      <c r="G51" s="144">
        <f>Поликлиника!C52</f>
        <v>2019</v>
      </c>
      <c r="H51" s="144">
        <f>Поликлиника!E52</f>
        <v>2019</v>
      </c>
      <c r="I51" s="145">
        <f t="shared" si="2"/>
        <v>0</v>
      </c>
      <c r="J51" s="144">
        <f>Поликлиника!J52</f>
        <v>0</v>
      </c>
      <c r="K51" s="144">
        <f>Поликлиника!P52</f>
        <v>3435</v>
      </c>
      <c r="L51" s="144">
        <f>Поликлиника!T52</f>
        <v>3435</v>
      </c>
      <c r="M51" s="145">
        <f t="shared" si="3"/>
        <v>0</v>
      </c>
      <c r="N51" s="144">
        <f>Поликлиника!AB52</f>
        <v>0</v>
      </c>
      <c r="O51" s="146">
        <f>Поликлиника!AN52</f>
        <v>610</v>
      </c>
      <c r="P51" s="146">
        <f>Поликлиника!AP52</f>
        <v>610</v>
      </c>
      <c r="Q51" s="145">
        <f t="shared" si="4"/>
        <v>0</v>
      </c>
      <c r="R51" s="146">
        <f>Поликлиника!AT52</f>
        <v>0</v>
      </c>
      <c r="S51" s="144">
        <f>Поликлиника!AZ52</f>
        <v>4914</v>
      </c>
      <c r="T51" s="144">
        <f>Поликлиника!BB52</f>
        <v>4914</v>
      </c>
      <c r="U51" s="145">
        <f t="shared" si="5"/>
        <v>0</v>
      </c>
      <c r="V51" s="144">
        <f>Поликлиника!BF52</f>
        <v>0</v>
      </c>
      <c r="W51" s="146">
        <f>Поликлиника!BN52</f>
        <v>260</v>
      </c>
      <c r="X51" s="146">
        <f>Поликлиника!BP52</f>
        <v>260</v>
      </c>
      <c r="Y51" s="145">
        <f t="shared" si="6"/>
        <v>0</v>
      </c>
      <c r="Z51" s="144">
        <f>Поликлиника!BT52</f>
        <v>0</v>
      </c>
      <c r="AA51" s="147">
        <f>'Круглосуточный стационар'!C52</f>
        <v>399</v>
      </c>
      <c r="AB51" s="147">
        <f>'Круглосуточный стационар'!E52</f>
        <v>399</v>
      </c>
      <c r="AC51" s="145">
        <f t="shared" si="7"/>
        <v>0</v>
      </c>
      <c r="AD51" s="147">
        <f>'Круглосуточный стационар'!I52</f>
        <v>0</v>
      </c>
      <c r="AE51" s="147">
        <f>'Круглосуточный стационар'!O52</f>
        <v>0</v>
      </c>
      <c r="AF51" s="147">
        <f>'Круглосуточный стационар'!Q52</f>
        <v>0</v>
      </c>
      <c r="AG51" s="145">
        <f t="shared" si="8"/>
        <v>0</v>
      </c>
      <c r="AH51" s="147">
        <f>'Круглосуточный стационар'!U52</f>
        <v>0</v>
      </c>
      <c r="AI51" s="144">
        <f>'Дневной стационар'!C52</f>
        <v>410</v>
      </c>
      <c r="AJ51" s="144">
        <f>'Дневной стационар'!E52</f>
        <v>410</v>
      </c>
      <c r="AK51" s="145">
        <f t="shared" si="9"/>
        <v>0</v>
      </c>
      <c r="AL51" s="148">
        <f>'Дневной стационар'!I52</f>
        <v>0</v>
      </c>
      <c r="AM51" s="144">
        <f>[5]План!$AD45</f>
        <v>0</v>
      </c>
      <c r="AN51" s="144">
        <f>[6]План!$AE45</f>
        <v>0</v>
      </c>
      <c r="AO51" s="149"/>
      <c r="AP51" s="145">
        <f t="shared" si="0"/>
        <v>0</v>
      </c>
      <c r="AQ51" s="150"/>
      <c r="AR51" s="151"/>
      <c r="AS51" s="152"/>
    </row>
    <row r="52" spans="1:45" x14ac:dyDescent="0.25">
      <c r="A52" s="141">
        <v>40</v>
      </c>
      <c r="B52" s="159" t="str">
        <f>'Скорая медицинская помощь'!B53</f>
        <v>Центр общ. Здоровья</v>
      </c>
      <c r="C52" s="143">
        <f>'Скорая медицинская помощь'!C53</f>
        <v>0</v>
      </c>
      <c r="D52" s="144">
        <f>'Скорая медицинская помощь'!E53</f>
        <v>0</v>
      </c>
      <c r="E52" s="145">
        <f t="shared" si="1"/>
        <v>0</v>
      </c>
      <c r="F52" s="146">
        <f>'Скорая медицинская помощь'!I53</f>
        <v>0</v>
      </c>
      <c r="G52" s="144">
        <f>Поликлиника!C53</f>
        <v>5542</v>
      </c>
      <c r="H52" s="144">
        <f>Поликлиника!E53</f>
        <v>5542</v>
      </c>
      <c r="I52" s="145">
        <f t="shared" si="2"/>
        <v>0</v>
      </c>
      <c r="J52" s="144">
        <f>Поликлиника!J53</f>
        <v>0</v>
      </c>
      <c r="K52" s="144">
        <f>Поликлиника!P53</f>
        <v>27500</v>
      </c>
      <c r="L52" s="144">
        <f>Поликлиника!T53</f>
        <v>27500</v>
      </c>
      <c r="M52" s="145">
        <f t="shared" si="3"/>
        <v>0</v>
      </c>
      <c r="N52" s="144">
        <f>Поликлиника!AB53</f>
        <v>0</v>
      </c>
      <c r="O52" s="146">
        <f>Поликлиника!AN53</f>
        <v>1260</v>
      </c>
      <c r="P52" s="146">
        <f>Поликлиника!AP53</f>
        <v>1260</v>
      </c>
      <c r="Q52" s="145">
        <f t="shared" si="4"/>
        <v>0</v>
      </c>
      <c r="R52" s="146">
        <f>Поликлиника!AT53</f>
        <v>0</v>
      </c>
      <c r="S52" s="144">
        <f>Поликлиника!AZ53</f>
        <v>11794</v>
      </c>
      <c r="T52" s="144">
        <f>Поликлиника!BB53</f>
        <v>11794</v>
      </c>
      <c r="U52" s="145">
        <f t="shared" si="5"/>
        <v>0</v>
      </c>
      <c r="V52" s="144">
        <f>Поликлиника!BF53</f>
        <v>0</v>
      </c>
      <c r="W52" s="146">
        <f>Поликлиника!BN53</f>
        <v>300</v>
      </c>
      <c r="X52" s="146">
        <f>Поликлиника!BP53</f>
        <v>300</v>
      </c>
      <c r="Y52" s="145">
        <f t="shared" si="6"/>
        <v>0</v>
      </c>
      <c r="Z52" s="144">
        <f>Поликлиника!BT53</f>
        <v>0</v>
      </c>
      <c r="AA52" s="147">
        <f>'Круглосуточный стационар'!C53</f>
        <v>0</v>
      </c>
      <c r="AB52" s="147">
        <f>'Круглосуточный стационар'!E53</f>
        <v>0</v>
      </c>
      <c r="AC52" s="145">
        <f t="shared" si="7"/>
        <v>0</v>
      </c>
      <c r="AD52" s="147">
        <f>'Круглосуточный стационар'!I53</f>
        <v>0</v>
      </c>
      <c r="AE52" s="147">
        <f>'Круглосуточный стационар'!O53</f>
        <v>0</v>
      </c>
      <c r="AF52" s="147">
        <f>'Круглосуточный стационар'!Q53</f>
        <v>0</v>
      </c>
      <c r="AG52" s="145">
        <f t="shared" si="8"/>
        <v>0</v>
      </c>
      <c r="AH52" s="147">
        <f>'Круглосуточный стационар'!U53</f>
        <v>0</v>
      </c>
      <c r="AI52" s="144">
        <f>'Дневной стационар'!C53</f>
        <v>500</v>
      </c>
      <c r="AJ52" s="144">
        <f>'Дневной стационар'!E53</f>
        <v>500</v>
      </c>
      <c r="AK52" s="145">
        <f t="shared" si="9"/>
        <v>0</v>
      </c>
      <c r="AL52" s="148">
        <f>'Дневной стационар'!I53</f>
        <v>0</v>
      </c>
      <c r="AM52" s="144">
        <f>[5]План!$AD46</f>
        <v>0</v>
      </c>
      <c r="AN52" s="144">
        <f>[6]План!$AE46</f>
        <v>0</v>
      </c>
      <c r="AO52" s="149"/>
      <c r="AP52" s="145">
        <f t="shared" si="0"/>
        <v>0</v>
      </c>
      <c r="AQ52" s="150"/>
      <c r="AR52" s="151"/>
      <c r="AS52" s="152"/>
    </row>
    <row r="53" spans="1:45" x14ac:dyDescent="0.25">
      <c r="A53" s="141">
        <v>41</v>
      </c>
      <c r="B53" s="153" t="str">
        <f>'Скорая медицинская помощь'!B54</f>
        <v>Камч.невролог.кл-ка</v>
      </c>
      <c r="C53" s="143">
        <f>'Скорая медицинская помощь'!C54</f>
        <v>0</v>
      </c>
      <c r="D53" s="144">
        <f>'Скорая медицинская помощь'!E54</f>
        <v>0</v>
      </c>
      <c r="E53" s="145">
        <f t="shared" si="1"/>
        <v>0</v>
      </c>
      <c r="F53" s="146">
        <f>'Скорая медицинская помощь'!I54</f>
        <v>0</v>
      </c>
      <c r="G53" s="144">
        <f>Поликлиника!C54</f>
        <v>0</v>
      </c>
      <c r="H53" s="144">
        <f>Поликлиника!E54</f>
        <v>0</v>
      </c>
      <c r="I53" s="145">
        <f t="shared" si="2"/>
        <v>0</v>
      </c>
      <c r="J53" s="144">
        <f>Поликлиника!J54</f>
        <v>0</v>
      </c>
      <c r="K53" s="144">
        <f>Поликлиника!P54</f>
        <v>0</v>
      </c>
      <c r="L53" s="144">
        <f>Поликлиника!T54</f>
        <v>0</v>
      </c>
      <c r="M53" s="145">
        <f t="shared" si="3"/>
        <v>0</v>
      </c>
      <c r="N53" s="144">
        <f>Поликлиника!AB54</f>
        <v>0</v>
      </c>
      <c r="O53" s="146">
        <f>Поликлиника!AN54</f>
        <v>0</v>
      </c>
      <c r="P53" s="146">
        <f>Поликлиника!AP54</f>
        <v>0</v>
      </c>
      <c r="Q53" s="145">
        <f t="shared" si="4"/>
        <v>0</v>
      </c>
      <c r="R53" s="146">
        <f>Поликлиника!AT54</f>
        <v>0</v>
      </c>
      <c r="S53" s="144">
        <f>Поликлиника!AZ54</f>
        <v>0</v>
      </c>
      <c r="T53" s="144">
        <f>Поликлиника!BB54</f>
        <v>0</v>
      </c>
      <c r="U53" s="145">
        <f t="shared" si="5"/>
        <v>0</v>
      </c>
      <c r="V53" s="144">
        <f>Поликлиника!BF54</f>
        <v>0</v>
      </c>
      <c r="W53" s="146">
        <f>Поликлиника!BN54</f>
        <v>598</v>
      </c>
      <c r="X53" s="146">
        <f>Поликлиника!BP54</f>
        <v>598</v>
      </c>
      <c r="Y53" s="145">
        <f t="shared" si="6"/>
        <v>0</v>
      </c>
      <c r="Z53" s="144">
        <f>Поликлиника!BT54</f>
        <v>0</v>
      </c>
      <c r="AA53" s="147">
        <f>'Круглосуточный стационар'!C54</f>
        <v>0</v>
      </c>
      <c r="AB53" s="147">
        <f>'Круглосуточный стационар'!E54</f>
        <v>0</v>
      </c>
      <c r="AC53" s="145">
        <f t="shared" si="7"/>
        <v>0</v>
      </c>
      <c r="AD53" s="147">
        <f>'Круглосуточный стационар'!I54</f>
        <v>0</v>
      </c>
      <c r="AE53" s="147">
        <f>'Круглосуточный стационар'!O54</f>
        <v>0</v>
      </c>
      <c r="AF53" s="147">
        <f>'Круглосуточный стационар'!Q54</f>
        <v>0</v>
      </c>
      <c r="AG53" s="145">
        <f t="shared" si="8"/>
        <v>0</v>
      </c>
      <c r="AH53" s="147">
        <f>'Круглосуточный стационар'!U54</f>
        <v>0</v>
      </c>
      <c r="AI53" s="144">
        <f>'Дневной стационар'!C54</f>
        <v>80</v>
      </c>
      <c r="AJ53" s="144">
        <f>'Дневной стационар'!E54</f>
        <v>80</v>
      </c>
      <c r="AK53" s="145">
        <f t="shared" si="9"/>
        <v>0</v>
      </c>
      <c r="AL53" s="148">
        <f>'Дневной стационар'!I54</f>
        <v>0</v>
      </c>
      <c r="AM53" s="144">
        <f>[5]План!$AD47</f>
        <v>0</v>
      </c>
      <c r="AN53" s="144">
        <f>[6]План!$AE47</f>
        <v>0</v>
      </c>
      <c r="AO53" s="149"/>
      <c r="AP53" s="145">
        <f t="shared" si="0"/>
        <v>0</v>
      </c>
      <c r="AQ53" s="150"/>
      <c r="AR53" s="151"/>
      <c r="AS53" s="152"/>
    </row>
    <row r="54" spans="1:45" x14ac:dyDescent="0.25">
      <c r="A54" s="141">
        <v>42</v>
      </c>
      <c r="B54" s="158" t="str">
        <f>'Скорая медицинская помощь'!B55</f>
        <v>ОРМЕДИУМ</v>
      </c>
      <c r="C54" s="143">
        <f>'Скорая медицинская помощь'!C55</f>
        <v>0</v>
      </c>
      <c r="D54" s="144">
        <f>'Скорая медицинская помощь'!E55</f>
        <v>0</v>
      </c>
      <c r="E54" s="145">
        <f t="shared" si="1"/>
        <v>0</v>
      </c>
      <c r="F54" s="146">
        <f>'Скорая медицинская помощь'!I55</f>
        <v>0</v>
      </c>
      <c r="G54" s="144">
        <f>Поликлиника!C55</f>
        <v>0</v>
      </c>
      <c r="H54" s="144">
        <f>Поликлиника!E55</f>
        <v>0</v>
      </c>
      <c r="I54" s="145">
        <f t="shared" si="2"/>
        <v>0</v>
      </c>
      <c r="J54" s="144">
        <f>Поликлиника!J55</f>
        <v>0</v>
      </c>
      <c r="K54" s="144">
        <f>Поликлиника!P55</f>
        <v>0</v>
      </c>
      <c r="L54" s="144">
        <f>Поликлиника!T55</f>
        <v>0</v>
      </c>
      <c r="M54" s="145">
        <f t="shared" si="3"/>
        <v>0</v>
      </c>
      <c r="N54" s="144">
        <f>Поликлиника!AB55</f>
        <v>0</v>
      </c>
      <c r="O54" s="146">
        <f>Поликлиника!AN55</f>
        <v>0</v>
      </c>
      <c r="P54" s="146">
        <f>Поликлиника!AP55</f>
        <v>0</v>
      </c>
      <c r="Q54" s="145">
        <f t="shared" si="4"/>
        <v>0</v>
      </c>
      <c r="R54" s="146">
        <f>Поликлиника!AT55</f>
        <v>0</v>
      </c>
      <c r="S54" s="144">
        <f>Поликлиника!AZ55</f>
        <v>0</v>
      </c>
      <c r="T54" s="144">
        <f>Поликлиника!BB55</f>
        <v>0</v>
      </c>
      <c r="U54" s="145">
        <f t="shared" si="5"/>
        <v>0</v>
      </c>
      <c r="V54" s="144">
        <f>Поликлиника!BF55</f>
        <v>0</v>
      </c>
      <c r="W54" s="146">
        <f>Поликлиника!BN55</f>
        <v>0</v>
      </c>
      <c r="X54" s="146">
        <f>Поликлиника!BP55</f>
        <v>0</v>
      </c>
      <c r="Y54" s="145">
        <f t="shared" si="6"/>
        <v>0</v>
      </c>
      <c r="Z54" s="144">
        <f>Поликлиника!BT55</f>
        <v>0</v>
      </c>
      <c r="AA54" s="147">
        <f>'Круглосуточный стационар'!C55</f>
        <v>0</v>
      </c>
      <c r="AB54" s="147">
        <f>'Круглосуточный стационар'!E55</f>
        <v>0</v>
      </c>
      <c r="AC54" s="145">
        <f t="shared" si="7"/>
        <v>0</v>
      </c>
      <c r="AD54" s="147">
        <f>'Круглосуточный стационар'!I55</f>
        <v>0</v>
      </c>
      <c r="AE54" s="147">
        <f>'Круглосуточный стационар'!O55</f>
        <v>0</v>
      </c>
      <c r="AF54" s="147">
        <f>'Круглосуточный стационар'!Q55</f>
        <v>0</v>
      </c>
      <c r="AG54" s="145">
        <f t="shared" si="8"/>
        <v>0</v>
      </c>
      <c r="AH54" s="147">
        <f>'Круглосуточный стационар'!U55</f>
        <v>0</v>
      </c>
      <c r="AI54" s="144">
        <f>'Дневной стационар'!C55</f>
        <v>400</v>
      </c>
      <c r="AJ54" s="144">
        <f>'Дневной стационар'!E55</f>
        <v>400</v>
      </c>
      <c r="AK54" s="145">
        <f>AJ54-AI54</f>
        <v>0</v>
      </c>
      <c r="AL54" s="148">
        <f>'Дневной стационар'!I55</f>
        <v>0</v>
      </c>
      <c r="AM54" s="144">
        <f>[5]План!$AD48</f>
        <v>0</v>
      </c>
      <c r="AN54" s="144">
        <f>[6]План!$AE48</f>
        <v>0</v>
      </c>
      <c r="AO54" s="149"/>
      <c r="AP54" s="145">
        <f t="shared" si="0"/>
        <v>0</v>
      </c>
      <c r="AQ54" s="150"/>
      <c r="AR54" s="151"/>
      <c r="AS54" s="152"/>
    </row>
    <row r="55" spans="1:45" x14ac:dyDescent="0.25">
      <c r="A55" s="141">
        <v>43</v>
      </c>
      <c r="B55" s="158" t="str">
        <f>'Скорая медицинская помощь'!B56</f>
        <v>БМК</v>
      </c>
      <c r="C55" s="143">
        <f>'Скорая медицинская помощь'!C56</f>
        <v>0</v>
      </c>
      <c r="D55" s="144">
        <f>'Скорая медицинская помощь'!E56</f>
        <v>0</v>
      </c>
      <c r="E55" s="145">
        <f t="shared" si="1"/>
        <v>0</v>
      </c>
      <c r="F55" s="146">
        <f>'Скорая медицинская помощь'!I56</f>
        <v>0</v>
      </c>
      <c r="G55" s="144">
        <f>Поликлиника!C56</f>
        <v>0</v>
      </c>
      <c r="H55" s="144">
        <f>Поликлиника!E56</f>
        <v>0</v>
      </c>
      <c r="I55" s="145">
        <f t="shared" si="2"/>
        <v>0</v>
      </c>
      <c r="J55" s="144">
        <f>Поликлиника!J56</f>
        <v>0</v>
      </c>
      <c r="K55" s="144">
        <f>Поликлиника!P56</f>
        <v>0</v>
      </c>
      <c r="L55" s="144">
        <f>Поликлиника!T56</f>
        <v>0</v>
      </c>
      <c r="M55" s="145">
        <f t="shared" si="3"/>
        <v>0</v>
      </c>
      <c r="N55" s="144">
        <f>Поликлиника!AB56</f>
        <v>0</v>
      </c>
      <c r="O55" s="146">
        <f>Поликлиника!AN56</f>
        <v>0</v>
      </c>
      <c r="P55" s="146">
        <f>Поликлиника!AP56</f>
        <v>0</v>
      </c>
      <c r="Q55" s="145">
        <f t="shared" si="4"/>
        <v>0</v>
      </c>
      <c r="R55" s="146">
        <f>Поликлиника!AT56</f>
        <v>0</v>
      </c>
      <c r="S55" s="144">
        <f>Поликлиника!AZ56</f>
        <v>0</v>
      </c>
      <c r="T55" s="144">
        <f>Поликлиника!BB56</f>
        <v>0</v>
      </c>
      <c r="U55" s="145">
        <f t="shared" si="5"/>
        <v>0</v>
      </c>
      <c r="V55" s="144">
        <f>Поликлиника!BF56</f>
        <v>0</v>
      </c>
      <c r="W55" s="146">
        <f>Поликлиника!BN56</f>
        <v>0</v>
      </c>
      <c r="X55" s="146">
        <f>Поликлиника!BP56</f>
        <v>0</v>
      </c>
      <c r="Y55" s="145">
        <f t="shared" si="6"/>
        <v>0</v>
      </c>
      <c r="Z55" s="144">
        <f>Поликлиника!BT56</f>
        <v>0</v>
      </c>
      <c r="AA55" s="147">
        <f>'Круглосуточный стационар'!C56</f>
        <v>0</v>
      </c>
      <c r="AB55" s="147">
        <f>'Круглосуточный стационар'!E56</f>
        <v>0</v>
      </c>
      <c r="AC55" s="145">
        <f t="shared" si="7"/>
        <v>0</v>
      </c>
      <c r="AD55" s="147">
        <f>'Круглосуточный стационар'!I56</f>
        <v>0</v>
      </c>
      <c r="AE55" s="147">
        <f>'Круглосуточный стационар'!O56</f>
        <v>0</v>
      </c>
      <c r="AF55" s="147">
        <f>'Круглосуточный стационар'!Q56</f>
        <v>0</v>
      </c>
      <c r="AG55" s="145">
        <f t="shared" si="8"/>
        <v>0</v>
      </c>
      <c r="AH55" s="147">
        <f>'Круглосуточный стационар'!U56</f>
        <v>0</v>
      </c>
      <c r="AI55" s="144">
        <f>'Дневной стационар'!C56</f>
        <v>672</v>
      </c>
      <c r="AJ55" s="144">
        <f>'Дневной стационар'!E56</f>
        <v>588</v>
      </c>
      <c r="AK55" s="145">
        <f t="shared" si="9"/>
        <v>-84</v>
      </c>
      <c r="AL55" s="148">
        <f>'Дневной стационар'!I56</f>
        <v>0</v>
      </c>
      <c r="AM55" s="144">
        <f>[5]План!$AD49</f>
        <v>0</v>
      </c>
      <c r="AN55" s="144">
        <f>[6]План!$AE49</f>
        <v>0</v>
      </c>
      <c r="AO55" s="149"/>
      <c r="AP55" s="145">
        <f t="shared" si="0"/>
        <v>0</v>
      </c>
      <c r="AQ55" s="150"/>
      <c r="AR55" s="151"/>
      <c r="AS55" s="152"/>
    </row>
    <row r="56" spans="1:45" x14ac:dyDescent="0.25">
      <c r="A56" s="141">
        <v>44</v>
      </c>
      <c r="B56" s="160">
        <f>'Скорая медицинская помощь'!B57</f>
        <v>0</v>
      </c>
      <c r="C56" s="143">
        <f>'Скорая медицинская помощь'!C57</f>
        <v>0</v>
      </c>
      <c r="D56" s="144">
        <f>'Скорая медицинская помощь'!E57</f>
        <v>0</v>
      </c>
      <c r="E56" s="145">
        <f t="shared" si="1"/>
        <v>0</v>
      </c>
      <c r="F56" s="146">
        <f>'Скорая медицинская помощь'!I57</f>
        <v>0</v>
      </c>
      <c r="G56" s="144">
        <f>Поликлиника!C57</f>
        <v>0</v>
      </c>
      <c r="H56" s="144">
        <f>Поликлиника!E57</f>
        <v>0</v>
      </c>
      <c r="I56" s="145">
        <f t="shared" si="2"/>
        <v>0</v>
      </c>
      <c r="J56" s="144">
        <f>Поликлиника!J57</f>
        <v>0</v>
      </c>
      <c r="K56" s="144">
        <f>Поликлиника!P57</f>
        <v>0</v>
      </c>
      <c r="L56" s="144">
        <f>Поликлиника!T57</f>
        <v>0</v>
      </c>
      <c r="M56" s="145">
        <f t="shared" si="3"/>
        <v>0</v>
      </c>
      <c r="N56" s="144">
        <f>Поликлиника!AB57</f>
        <v>0</v>
      </c>
      <c r="O56" s="146">
        <f>Поликлиника!AN57</f>
        <v>0</v>
      </c>
      <c r="P56" s="146">
        <f>Поликлиника!AP57</f>
        <v>0</v>
      </c>
      <c r="Q56" s="145">
        <f t="shared" si="4"/>
        <v>0</v>
      </c>
      <c r="R56" s="146">
        <f>Поликлиника!AT57</f>
        <v>0</v>
      </c>
      <c r="S56" s="144">
        <f>Поликлиника!AZ57</f>
        <v>0</v>
      </c>
      <c r="T56" s="144">
        <f>Поликлиника!BB57</f>
        <v>0</v>
      </c>
      <c r="U56" s="145">
        <f t="shared" si="5"/>
        <v>0</v>
      </c>
      <c r="V56" s="144">
        <f>Поликлиника!BF57</f>
        <v>0</v>
      </c>
      <c r="W56" s="146">
        <f>Поликлиника!BN57</f>
        <v>0</v>
      </c>
      <c r="X56" s="146">
        <f>Поликлиника!BP57</f>
        <v>0</v>
      </c>
      <c r="Y56" s="145">
        <f t="shared" si="6"/>
        <v>0</v>
      </c>
      <c r="Z56" s="144">
        <f>Поликлиника!BT57</f>
        <v>0</v>
      </c>
      <c r="AA56" s="147">
        <f>'Круглосуточный стационар'!C57</f>
        <v>0</v>
      </c>
      <c r="AB56" s="147">
        <f>'Круглосуточный стационар'!E57</f>
        <v>0</v>
      </c>
      <c r="AC56" s="145">
        <f t="shared" si="7"/>
        <v>0</v>
      </c>
      <c r="AD56" s="147">
        <f>'Круглосуточный стационар'!I57</f>
        <v>0</v>
      </c>
      <c r="AE56" s="147">
        <f>'Круглосуточный стационар'!O57</f>
        <v>0</v>
      </c>
      <c r="AF56" s="147">
        <f>'Круглосуточный стационар'!Q57</f>
        <v>0</v>
      </c>
      <c r="AG56" s="145">
        <f t="shared" si="8"/>
        <v>0</v>
      </c>
      <c r="AH56" s="147">
        <f>'Круглосуточный стационар'!U57</f>
        <v>0</v>
      </c>
      <c r="AI56" s="144">
        <f>'Дневной стационар'!C57</f>
        <v>0</v>
      </c>
      <c r="AJ56" s="144">
        <f>'Дневной стационар'!E57</f>
        <v>0</v>
      </c>
      <c r="AK56" s="145">
        <f t="shared" si="9"/>
        <v>0</v>
      </c>
      <c r="AL56" s="148">
        <f>'Дневной стационар'!I57</f>
        <v>0</v>
      </c>
      <c r="AM56" s="144">
        <f>[5]План!$AD50</f>
        <v>0</v>
      </c>
      <c r="AN56" s="144">
        <f>[6]План!$AE50</f>
        <v>0</v>
      </c>
      <c r="AO56" s="149"/>
      <c r="AP56" s="145">
        <f t="shared" si="0"/>
        <v>0</v>
      </c>
      <c r="AQ56" s="150"/>
      <c r="AR56" s="151"/>
      <c r="AS56" s="152"/>
    </row>
    <row r="57" spans="1:45" x14ac:dyDescent="0.25">
      <c r="A57" s="141">
        <v>45</v>
      </c>
      <c r="B57" s="161" t="str">
        <f>'Скорая медицинская помощь'!B58</f>
        <v>ЭКО центр</v>
      </c>
      <c r="C57" s="143">
        <f>'Скорая медицинская помощь'!C58</f>
        <v>0</v>
      </c>
      <c r="D57" s="144">
        <f>'Скорая медицинская помощь'!E58</f>
        <v>0</v>
      </c>
      <c r="E57" s="145">
        <f t="shared" si="1"/>
        <v>0</v>
      </c>
      <c r="F57" s="146">
        <f>'Скорая медицинская помощь'!I58</f>
        <v>0</v>
      </c>
      <c r="G57" s="144">
        <f>Поликлиника!C58</f>
        <v>0</v>
      </c>
      <c r="H57" s="144">
        <f>Поликлиника!E58</f>
        <v>0</v>
      </c>
      <c r="I57" s="145">
        <f t="shared" si="2"/>
        <v>0</v>
      </c>
      <c r="J57" s="144">
        <f>Поликлиника!J58</f>
        <v>0</v>
      </c>
      <c r="K57" s="144">
        <f>Поликлиника!P58</f>
        <v>0</v>
      </c>
      <c r="L57" s="144">
        <f>Поликлиника!T58</f>
        <v>0</v>
      </c>
      <c r="M57" s="145">
        <f t="shared" si="3"/>
        <v>0</v>
      </c>
      <c r="N57" s="144">
        <f>Поликлиника!AB58</f>
        <v>0</v>
      </c>
      <c r="O57" s="146">
        <f>Поликлиника!AN58</f>
        <v>0</v>
      </c>
      <c r="P57" s="146">
        <f>Поликлиника!AP58</f>
        <v>0</v>
      </c>
      <c r="Q57" s="145">
        <f t="shared" si="4"/>
        <v>0</v>
      </c>
      <c r="R57" s="146">
        <f>Поликлиника!AT58</f>
        <v>0</v>
      </c>
      <c r="S57" s="144">
        <f>Поликлиника!AZ58</f>
        <v>0</v>
      </c>
      <c r="T57" s="144">
        <f>Поликлиника!BB58</f>
        <v>0</v>
      </c>
      <c r="U57" s="145">
        <f t="shared" si="5"/>
        <v>0</v>
      </c>
      <c r="V57" s="144">
        <f>Поликлиника!BF58</f>
        <v>0</v>
      </c>
      <c r="W57" s="146">
        <f>Поликлиника!BN58</f>
        <v>0</v>
      </c>
      <c r="X57" s="146">
        <f>Поликлиника!BP58</f>
        <v>0</v>
      </c>
      <c r="Y57" s="145">
        <f t="shared" si="6"/>
        <v>0</v>
      </c>
      <c r="Z57" s="144">
        <f>Поликлиника!BT58</f>
        <v>0</v>
      </c>
      <c r="AA57" s="147">
        <f>'Круглосуточный стационар'!C58</f>
        <v>0</v>
      </c>
      <c r="AB57" s="147">
        <f>'Круглосуточный стационар'!E58</f>
        <v>0</v>
      </c>
      <c r="AC57" s="145">
        <f t="shared" si="7"/>
        <v>0</v>
      </c>
      <c r="AD57" s="147">
        <f>'Круглосуточный стационар'!I58</f>
        <v>0</v>
      </c>
      <c r="AE57" s="147">
        <f>'Круглосуточный стационар'!O58</f>
        <v>0</v>
      </c>
      <c r="AF57" s="147">
        <f>'Круглосуточный стационар'!Q58</f>
        <v>0</v>
      </c>
      <c r="AG57" s="145">
        <f t="shared" si="8"/>
        <v>0</v>
      </c>
      <c r="AH57" s="147">
        <f>'Круглосуточный стационар'!U58</f>
        <v>0</v>
      </c>
      <c r="AI57" s="144">
        <f>'Дневной стационар'!C58</f>
        <v>80</v>
      </c>
      <c r="AJ57" s="144">
        <f>'Дневной стационар'!E58</f>
        <v>80</v>
      </c>
      <c r="AK57" s="145">
        <f t="shared" si="9"/>
        <v>0</v>
      </c>
      <c r="AL57" s="148">
        <f>'Дневной стационар'!I58</f>
        <v>0</v>
      </c>
      <c r="AM57" s="144">
        <f>[5]План!$AD51</f>
        <v>0</v>
      </c>
      <c r="AN57" s="144">
        <f>[6]План!$AE51</f>
        <v>0</v>
      </c>
      <c r="AO57" s="149"/>
      <c r="AP57" s="145">
        <f t="shared" si="0"/>
        <v>0</v>
      </c>
      <c r="AQ57" s="150"/>
      <c r="AR57" s="151"/>
      <c r="AS57" s="152"/>
    </row>
    <row r="58" spans="1:45" x14ac:dyDescent="0.25">
      <c r="A58" s="141">
        <v>46</v>
      </c>
      <c r="B58" s="160" t="str">
        <f>'Скорая медицинская помощь'!B59</f>
        <v>РЖД-Медицина</v>
      </c>
      <c r="C58" s="143">
        <f>'Скорая медицинская помощь'!C59</f>
        <v>0</v>
      </c>
      <c r="D58" s="144">
        <f>'Скорая медицинская помощь'!E59</f>
        <v>0</v>
      </c>
      <c r="E58" s="145">
        <f t="shared" si="1"/>
        <v>0</v>
      </c>
      <c r="F58" s="146">
        <f>'Скорая медицинская помощь'!I59</f>
        <v>0</v>
      </c>
      <c r="G58" s="144">
        <f>Поликлиника!C59</f>
        <v>0</v>
      </c>
      <c r="H58" s="144">
        <f>Поликлиника!E59</f>
        <v>0</v>
      </c>
      <c r="I58" s="145">
        <f t="shared" si="2"/>
        <v>0</v>
      </c>
      <c r="J58" s="144">
        <f>Поликлиника!J59</f>
        <v>0</v>
      </c>
      <c r="K58" s="144">
        <f>Поликлиника!P59</f>
        <v>0</v>
      </c>
      <c r="L58" s="144">
        <f>Поликлиника!T59</f>
        <v>0</v>
      </c>
      <c r="M58" s="145">
        <f t="shared" si="3"/>
        <v>0</v>
      </c>
      <c r="N58" s="144">
        <f>Поликлиника!AB59</f>
        <v>0</v>
      </c>
      <c r="O58" s="146">
        <f>Поликлиника!AN59</f>
        <v>0</v>
      </c>
      <c r="P58" s="146">
        <f>Поликлиника!AP59</f>
        <v>0</v>
      </c>
      <c r="Q58" s="145">
        <f t="shared" si="4"/>
        <v>0</v>
      </c>
      <c r="R58" s="146">
        <f>Поликлиника!AT59</f>
        <v>0</v>
      </c>
      <c r="S58" s="144">
        <f>Поликлиника!AZ59</f>
        <v>0</v>
      </c>
      <c r="T58" s="144">
        <f>Поликлиника!BB59</f>
        <v>0</v>
      </c>
      <c r="U58" s="145">
        <f t="shared" si="5"/>
        <v>0</v>
      </c>
      <c r="V58" s="144">
        <f>Поликлиника!BF59</f>
        <v>0</v>
      </c>
      <c r="W58" s="146">
        <f>Поликлиника!BN59</f>
        <v>0</v>
      </c>
      <c r="X58" s="146">
        <f>Поликлиника!BP59</f>
        <v>0</v>
      </c>
      <c r="Y58" s="145">
        <f t="shared" si="6"/>
        <v>0</v>
      </c>
      <c r="Z58" s="144">
        <f>Поликлиника!BT59</f>
        <v>0</v>
      </c>
      <c r="AA58" s="147">
        <f>'Круглосуточный стационар'!C59</f>
        <v>3</v>
      </c>
      <c r="AB58" s="147">
        <f>'Круглосуточный стационар'!E59</f>
        <v>3</v>
      </c>
      <c r="AC58" s="145">
        <f t="shared" si="7"/>
        <v>0</v>
      </c>
      <c r="AD58" s="147">
        <f>'Круглосуточный стационар'!I59</f>
        <v>0</v>
      </c>
      <c r="AE58" s="147">
        <f>'Круглосуточный стационар'!O59</f>
        <v>3</v>
      </c>
      <c r="AF58" s="147">
        <f>'Круглосуточный стационар'!Q59</f>
        <v>3</v>
      </c>
      <c r="AG58" s="145">
        <f t="shared" si="8"/>
        <v>0</v>
      </c>
      <c r="AH58" s="147">
        <f>'Круглосуточный стационар'!U59</f>
        <v>0</v>
      </c>
      <c r="AI58" s="144">
        <f>'Дневной стационар'!C59</f>
        <v>0</v>
      </c>
      <c r="AJ58" s="144">
        <f>'Дневной стационар'!E59</f>
        <v>0</v>
      </c>
      <c r="AK58" s="145">
        <f t="shared" si="9"/>
        <v>0</v>
      </c>
      <c r="AL58" s="148">
        <f>'Дневной стационар'!I59</f>
        <v>0</v>
      </c>
      <c r="AM58" s="144">
        <f>[5]План!$AD52</f>
        <v>0</v>
      </c>
      <c r="AN58" s="144">
        <f>[6]План!$AE52</f>
        <v>0</v>
      </c>
      <c r="AO58" s="149"/>
      <c r="AP58" s="145">
        <f t="shared" si="0"/>
        <v>0</v>
      </c>
      <c r="AQ58" s="150"/>
      <c r="AR58" s="151"/>
      <c r="AS58" s="152"/>
    </row>
    <row r="59" spans="1:45" x14ac:dyDescent="0.25">
      <c r="A59" s="141">
        <v>47</v>
      </c>
      <c r="B59" s="160" t="str">
        <f>'Скорая медицинская помощь'!B60</f>
        <v>СПИД</v>
      </c>
      <c r="C59" s="143">
        <f>'Скорая медицинская помощь'!C60</f>
        <v>0</v>
      </c>
      <c r="D59" s="144">
        <f>'Скорая медицинская помощь'!E60</f>
        <v>0</v>
      </c>
      <c r="E59" s="145">
        <f t="shared" si="1"/>
        <v>0</v>
      </c>
      <c r="F59" s="146">
        <f>'Скорая медицинская помощь'!I60</f>
        <v>0</v>
      </c>
      <c r="G59" s="144">
        <f>Поликлиника!C60</f>
        <v>0</v>
      </c>
      <c r="H59" s="144">
        <f>Поликлиника!E60</f>
        <v>0</v>
      </c>
      <c r="I59" s="145">
        <f t="shared" si="2"/>
        <v>0</v>
      </c>
      <c r="J59" s="144">
        <f>Поликлиника!J60</f>
        <v>0</v>
      </c>
      <c r="K59" s="144">
        <f>Поликлиника!P60</f>
        <v>1317</v>
      </c>
      <c r="L59" s="144">
        <f>Поликлиника!T60</f>
        <v>1317</v>
      </c>
      <c r="M59" s="145">
        <f t="shared" si="3"/>
        <v>0</v>
      </c>
      <c r="N59" s="144">
        <f>Поликлиника!AB60</f>
        <v>0</v>
      </c>
      <c r="O59" s="146">
        <f>Поликлиника!AN60</f>
        <v>0</v>
      </c>
      <c r="P59" s="146">
        <f>Поликлиника!AP60</f>
        <v>0</v>
      </c>
      <c r="Q59" s="145">
        <f t="shared" si="4"/>
        <v>0</v>
      </c>
      <c r="R59" s="146">
        <f>Поликлиника!AT60</f>
        <v>0</v>
      </c>
      <c r="S59" s="144">
        <f>Поликлиника!AZ60</f>
        <v>500</v>
      </c>
      <c r="T59" s="144">
        <f>Поликлиника!BB60</f>
        <v>500</v>
      </c>
      <c r="U59" s="145">
        <f t="shared" si="5"/>
        <v>0</v>
      </c>
      <c r="V59" s="144">
        <f>Поликлиника!BF60</f>
        <v>0</v>
      </c>
      <c r="W59" s="146">
        <f>Поликлиника!BN60</f>
        <v>957881</v>
      </c>
      <c r="X59" s="146">
        <f>Поликлиника!BP60</f>
        <v>957881</v>
      </c>
      <c r="Y59" s="145">
        <f t="shared" si="6"/>
        <v>0</v>
      </c>
      <c r="Z59" s="144">
        <f>Поликлиника!BT60</f>
        <v>0</v>
      </c>
      <c r="AA59" s="147">
        <f>'Круглосуточный стационар'!C60</f>
        <v>906</v>
      </c>
      <c r="AB59" s="147">
        <f>'Круглосуточный стационар'!E60</f>
        <v>906</v>
      </c>
      <c r="AC59" s="145">
        <f t="shared" si="7"/>
        <v>0</v>
      </c>
      <c r="AD59" s="147">
        <f>'Круглосуточный стационар'!I60</f>
        <v>0</v>
      </c>
      <c r="AE59" s="147">
        <f>'Круглосуточный стационар'!O60</f>
        <v>0</v>
      </c>
      <c r="AF59" s="147">
        <f>'Круглосуточный стационар'!Q60</f>
        <v>0</v>
      </c>
      <c r="AG59" s="145">
        <f t="shared" si="8"/>
        <v>0</v>
      </c>
      <c r="AH59" s="147">
        <f>'Круглосуточный стационар'!U60</f>
        <v>0</v>
      </c>
      <c r="AI59" s="144">
        <f>'Дневной стационар'!C60</f>
        <v>60</v>
      </c>
      <c r="AJ59" s="144">
        <f>'Дневной стационар'!E60</f>
        <v>60</v>
      </c>
      <c r="AK59" s="145">
        <f t="shared" si="9"/>
        <v>0</v>
      </c>
      <c r="AL59" s="148">
        <f>'Дневной стационар'!I60</f>
        <v>0</v>
      </c>
      <c r="AM59" s="144">
        <f>[5]План!$AD53</f>
        <v>0</v>
      </c>
      <c r="AN59" s="144" t="e">
        <f>[6]План!$AE53</f>
        <v>#REF!</v>
      </c>
      <c r="AO59" s="149"/>
      <c r="AP59" s="145" t="e">
        <f t="shared" si="0"/>
        <v>#REF!</v>
      </c>
      <c r="AQ59" s="150"/>
      <c r="AR59" s="151"/>
      <c r="AS59" s="152"/>
    </row>
    <row r="60" spans="1:45" x14ac:dyDescent="0.25">
      <c r="A60" s="141">
        <v>48</v>
      </c>
      <c r="B60" s="160" t="str">
        <f>'Скорая медицинская помощь'!B61</f>
        <v>ООО "Жемчужина Камчатки"</v>
      </c>
      <c r="C60" s="143">
        <f>'Скорая медицинская помощь'!C61</f>
        <v>0</v>
      </c>
      <c r="D60" s="144">
        <f>'Скорая медицинская помощь'!E61</f>
        <v>0</v>
      </c>
      <c r="E60" s="145">
        <f t="shared" si="1"/>
        <v>0</v>
      </c>
      <c r="F60" s="146">
        <f>'Скорая медицинская помощь'!I61</f>
        <v>0</v>
      </c>
      <c r="G60" s="144">
        <f>Поликлиника!C61</f>
        <v>0</v>
      </c>
      <c r="H60" s="144">
        <f>Поликлиника!E61</f>
        <v>0</v>
      </c>
      <c r="I60" s="145">
        <f t="shared" si="2"/>
        <v>0</v>
      </c>
      <c r="J60" s="144">
        <f>Поликлиника!J61</f>
        <v>0</v>
      </c>
      <c r="K60" s="144">
        <f>Поликлиника!P61</f>
        <v>0</v>
      </c>
      <c r="L60" s="144">
        <f>Поликлиника!T61</f>
        <v>0</v>
      </c>
      <c r="M60" s="145">
        <f t="shared" si="3"/>
        <v>0</v>
      </c>
      <c r="N60" s="144">
        <f>Поликлиника!AB61</f>
        <v>0</v>
      </c>
      <c r="O60" s="146">
        <f>Поликлиника!AN61</f>
        <v>0</v>
      </c>
      <c r="P60" s="146">
        <f>Поликлиника!AP61</f>
        <v>0</v>
      </c>
      <c r="Q60" s="145">
        <f t="shared" si="4"/>
        <v>0</v>
      </c>
      <c r="R60" s="146">
        <f>Поликлиника!AT61</f>
        <v>0</v>
      </c>
      <c r="S60" s="144">
        <f>Поликлиника!AZ61</f>
        <v>0</v>
      </c>
      <c r="T60" s="144">
        <f>Поликлиника!BB61</f>
        <v>0</v>
      </c>
      <c r="U60" s="145">
        <f t="shared" si="5"/>
        <v>0</v>
      </c>
      <c r="V60" s="144">
        <f>Поликлиника!BF61</f>
        <v>0</v>
      </c>
      <c r="W60" s="146">
        <f>Поликлиника!BN61</f>
        <v>0</v>
      </c>
      <c r="X60" s="146">
        <f>Поликлиника!BP61</f>
        <v>0</v>
      </c>
      <c r="Y60" s="145">
        <f t="shared" si="6"/>
        <v>0</v>
      </c>
      <c r="Z60" s="144">
        <f>Поликлиника!BT61</f>
        <v>0</v>
      </c>
      <c r="AA60" s="147">
        <f>'Круглосуточный стационар'!C61</f>
        <v>0</v>
      </c>
      <c r="AB60" s="147">
        <f>'Круглосуточный стационар'!E61</f>
        <v>0</v>
      </c>
      <c r="AC60" s="145">
        <f t="shared" si="7"/>
        <v>0</v>
      </c>
      <c r="AD60" s="147">
        <f>'Круглосуточный стационар'!I61</f>
        <v>0</v>
      </c>
      <c r="AE60" s="147">
        <f>'Круглосуточный стационар'!O61</f>
        <v>0</v>
      </c>
      <c r="AF60" s="147">
        <f>'Круглосуточный стационар'!Q61</f>
        <v>0</v>
      </c>
      <c r="AG60" s="145">
        <f t="shared" si="8"/>
        <v>0</v>
      </c>
      <c r="AH60" s="147">
        <f>'Круглосуточный стационар'!U61</f>
        <v>0</v>
      </c>
      <c r="AI60" s="144">
        <f>'Дневной стационар'!C61</f>
        <v>400</v>
      </c>
      <c r="AJ60" s="144">
        <f>'Дневной стационар'!E61</f>
        <v>400</v>
      </c>
      <c r="AK60" s="145">
        <f t="shared" si="9"/>
        <v>0</v>
      </c>
      <c r="AL60" s="148">
        <f>'Дневной стационар'!I61</f>
        <v>0</v>
      </c>
      <c r="AM60" s="144">
        <f>[5]План!$AD54</f>
        <v>0</v>
      </c>
      <c r="AN60" s="144" t="e">
        <f>[6]План!$AE54</f>
        <v>#REF!</v>
      </c>
      <c r="AO60" s="149"/>
      <c r="AP60" s="145" t="e">
        <f t="shared" si="0"/>
        <v>#REF!</v>
      </c>
      <c r="AQ60" s="150"/>
      <c r="AR60" s="151"/>
      <c r="AS60" s="152"/>
    </row>
    <row r="61" spans="1:45" x14ac:dyDescent="0.25">
      <c r="A61" s="141">
        <v>49</v>
      </c>
      <c r="B61" s="160" t="str">
        <f>'Скорая медицинская помощь'!B62</f>
        <v>М-Лайн</v>
      </c>
      <c r="C61" s="143">
        <f>'Скорая медицинская помощь'!C62</f>
        <v>0</v>
      </c>
      <c r="D61" s="144">
        <f>'Скорая медицинская помощь'!E62</f>
        <v>0</v>
      </c>
      <c r="E61" s="145">
        <f t="shared" si="1"/>
        <v>0</v>
      </c>
      <c r="F61" s="146">
        <f>'Скорая медицинская помощь'!I62</f>
        <v>0</v>
      </c>
      <c r="G61" s="144">
        <f>Поликлиника!C62</f>
        <v>0</v>
      </c>
      <c r="H61" s="144">
        <f>Поликлиника!E62</f>
        <v>0</v>
      </c>
      <c r="I61" s="145">
        <f t="shared" si="2"/>
        <v>0</v>
      </c>
      <c r="J61" s="144">
        <f>Поликлиника!J62</f>
        <v>0</v>
      </c>
      <c r="K61" s="144">
        <f>Поликлиника!P62</f>
        <v>0</v>
      </c>
      <c r="L61" s="144">
        <f>Поликлиника!T62</f>
        <v>0</v>
      </c>
      <c r="M61" s="145">
        <f t="shared" si="3"/>
        <v>0</v>
      </c>
      <c r="N61" s="144">
        <f>Поликлиника!AB62</f>
        <v>0</v>
      </c>
      <c r="O61" s="146">
        <f>Поликлиника!AN62</f>
        <v>0</v>
      </c>
      <c r="P61" s="146">
        <f>Поликлиника!AP62</f>
        <v>0</v>
      </c>
      <c r="Q61" s="145">
        <f t="shared" si="4"/>
        <v>0</v>
      </c>
      <c r="R61" s="146">
        <f>Поликлиника!AT62</f>
        <v>0</v>
      </c>
      <c r="S61" s="144">
        <f>Поликлиника!AZ62</f>
        <v>0</v>
      </c>
      <c r="T61" s="144">
        <f>Поликлиника!BB62</f>
        <v>0</v>
      </c>
      <c r="U61" s="145">
        <f t="shared" si="5"/>
        <v>0</v>
      </c>
      <c r="V61" s="144">
        <f>Поликлиника!BF62</f>
        <v>0</v>
      </c>
      <c r="W61" s="146">
        <f>Поликлиника!BN62</f>
        <v>0</v>
      </c>
      <c r="X61" s="146">
        <f>Поликлиника!BP62</f>
        <v>0</v>
      </c>
      <c r="Y61" s="145">
        <f t="shared" si="6"/>
        <v>0</v>
      </c>
      <c r="Z61" s="144">
        <f>Поликлиника!BT62</f>
        <v>0</v>
      </c>
      <c r="AA61" s="147">
        <f>'Круглосуточный стационар'!C62</f>
        <v>0</v>
      </c>
      <c r="AB61" s="147">
        <f>'Круглосуточный стационар'!E62</f>
        <v>0</v>
      </c>
      <c r="AC61" s="145">
        <f t="shared" si="7"/>
        <v>0</v>
      </c>
      <c r="AD61" s="147">
        <f>'Круглосуточный стационар'!I62</f>
        <v>0</v>
      </c>
      <c r="AE61" s="147">
        <f>'Круглосуточный стационар'!O62</f>
        <v>0</v>
      </c>
      <c r="AF61" s="147">
        <f>'Круглосуточный стационар'!Q62</f>
        <v>0</v>
      </c>
      <c r="AG61" s="145">
        <f t="shared" si="8"/>
        <v>0</v>
      </c>
      <c r="AH61" s="147">
        <f>'Круглосуточный стационар'!U62</f>
        <v>0</v>
      </c>
      <c r="AI61" s="144">
        <f>'Дневной стационар'!C62</f>
        <v>0</v>
      </c>
      <c r="AJ61" s="144">
        <f>'Дневной стационар'!E62</f>
        <v>0</v>
      </c>
      <c r="AK61" s="145">
        <f t="shared" si="9"/>
        <v>0</v>
      </c>
      <c r="AL61" s="148">
        <f>'Дневной стационар'!I62</f>
        <v>0</v>
      </c>
      <c r="AM61" s="144">
        <f>[5]План!$AD55</f>
        <v>0</v>
      </c>
      <c r="AN61" s="144">
        <f>[6]План!$AE55</f>
        <v>0</v>
      </c>
      <c r="AO61" s="149"/>
      <c r="AP61" s="145">
        <f>AN61-AM61</f>
        <v>0</v>
      </c>
      <c r="AQ61" s="162"/>
      <c r="AR61" s="151"/>
      <c r="AS61" s="152"/>
    </row>
    <row r="62" spans="1:45" x14ac:dyDescent="0.25">
      <c r="A62" s="141">
        <v>50</v>
      </c>
      <c r="B62" s="160" t="str">
        <f>'Скорая медицинская помощь'!B63</f>
        <v>ИМПУЛЬС</v>
      </c>
      <c r="C62" s="143">
        <f>'Скорая медицинская помощь'!C63</f>
        <v>0</v>
      </c>
      <c r="D62" s="144">
        <f>'Скорая медицинская помощь'!E63</f>
        <v>0</v>
      </c>
      <c r="E62" s="145">
        <f t="shared" si="1"/>
        <v>0</v>
      </c>
      <c r="F62" s="146">
        <f>'Скорая медицинская помощь'!I63</f>
        <v>0</v>
      </c>
      <c r="G62" s="144">
        <f>Поликлиника!C63</f>
        <v>0</v>
      </c>
      <c r="H62" s="144">
        <f>Поликлиника!E63</f>
        <v>0</v>
      </c>
      <c r="I62" s="145">
        <f t="shared" si="2"/>
        <v>0</v>
      </c>
      <c r="J62" s="144">
        <f>Поликлиника!J63</f>
        <v>0</v>
      </c>
      <c r="K62" s="144">
        <f>Поликлиника!P63</f>
        <v>0</v>
      </c>
      <c r="L62" s="144">
        <f>Поликлиника!T63</f>
        <v>0</v>
      </c>
      <c r="M62" s="145">
        <f t="shared" si="3"/>
        <v>0</v>
      </c>
      <c r="N62" s="144">
        <f>Поликлиника!AB63</f>
        <v>0</v>
      </c>
      <c r="O62" s="146">
        <f>Поликлиника!AN63</f>
        <v>0</v>
      </c>
      <c r="P62" s="146">
        <f>Поликлиника!AP63</f>
        <v>0</v>
      </c>
      <c r="Q62" s="145">
        <f t="shared" si="4"/>
        <v>0</v>
      </c>
      <c r="R62" s="146">
        <f>Поликлиника!AT63</f>
        <v>0</v>
      </c>
      <c r="S62" s="144">
        <f>Поликлиника!AZ63</f>
        <v>0</v>
      </c>
      <c r="T62" s="144">
        <f>Поликлиника!BB63</f>
        <v>0</v>
      </c>
      <c r="U62" s="145">
        <f t="shared" si="5"/>
        <v>0</v>
      </c>
      <c r="V62" s="144">
        <f>Поликлиника!BF63</f>
        <v>0</v>
      </c>
      <c r="W62" s="146">
        <f>Поликлиника!BN63</f>
        <v>882</v>
      </c>
      <c r="X62" s="146">
        <f>Поликлиника!BP63</f>
        <v>882</v>
      </c>
      <c r="Y62" s="145">
        <f t="shared" si="6"/>
        <v>0</v>
      </c>
      <c r="Z62" s="144">
        <f>Поликлиника!BT63</f>
        <v>0</v>
      </c>
      <c r="AA62" s="147">
        <f>'Круглосуточный стационар'!C63</f>
        <v>0</v>
      </c>
      <c r="AB62" s="147">
        <f>'Круглосуточный стационар'!E63</f>
        <v>0</v>
      </c>
      <c r="AC62" s="145">
        <f t="shared" si="7"/>
        <v>0</v>
      </c>
      <c r="AD62" s="147">
        <f>'Круглосуточный стационар'!I63</f>
        <v>0</v>
      </c>
      <c r="AE62" s="147">
        <f>'Круглосуточный стационар'!O63</f>
        <v>0</v>
      </c>
      <c r="AF62" s="147">
        <f>'Круглосуточный стационар'!Q63</f>
        <v>0</v>
      </c>
      <c r="AG62" s="145">
        <f t="shared" si="8"/>
        <v>0</v>
      </c>
      <c r="AH62" s="147">
        <f>'Круглосуточный стационар'!U63</f>
        <v>0</v>
      </c>
      <c r="AI62" s="144">
        <f>'Дневной стационар'!C63</f>
        <v>0</v>
      </c>
      <c r="AJ62" s="144">
        <f>'Дневной стационар'!E63</f>
        <v>0</v>
      </c>
      <c r="AK62" s="145">
        <f t="shared" si="9"/>
        <v>0</v>
      </c>
      <c r="AL62" s="148">
        <f>'Дневной стационар'!I63</f>
        <v>0</v>
      </c>
      <c r="AM62" s="144">
        <f>[5]План!$AD56</f>
        <v>0</v>
      </c>
      <c r="AN62" s="144">
        <f>[6]План!$AE56</f>
        <v>0</v>
      </c>
      <c r="AO62" s="149"/>
      <c r="AP62" s="145">
        <f t="shared" si="0"/>
        <v>0</v>
      </c>
      <c r="AQ62" s="150"/>
      <c r="AR62" s="151"/>
      <c r="AS62" s="152"/>
    </row>
    <row r="63" spans="1:45" ht="12.75" customHeight="1" x14ac:dyDescent="0.25">
      <c r="A63" s="163">
        <v>51</v>
      </c>
      <c r="B63" s="164" t="str">
        <f>'Скорая медицинская помощь'!B65</f>
        <v>Тубдиспансер</v>
      </c>
      <c r="C63" s="165">
        <f>'Скорая медицинская помощь'!C65</f>
        <v>0</v>
      </c>
      <c r="D63" s="166">
        <f>'Скорая медицинская помощь'!E65</f>
        <v>0</v>
      </c>
      <c r="E63" s="167">
        <f t="shared" si="1"/>
        <v>0</v>
      </c>
      <c r="F63" s="168">
        <f>'Скорая медицинская помощь'!I65</f>
        <v>0</v>
      </c>
      <c r="G63" s="166">
        <f>Поликлиника!C65</f>
        <v>0</v>
      </c>
      <c r="H63" s="166">
        <f>Поликлиника!E65</f>
        <v>0</v>
      </c>
      <c r="I63" s="167">
        <f t="shared" si="2"/>
        <v>0</v>
      </c>
      <c r="J63" s="166">
        <f>Поликлиника!J65</f>
        <v>0</v>
      </c>
      <c r="K63" s="166">
        <f>Поликлиника!P65</f>
        <v>0</v>
      </c>
      <c r="L63" s="166">
        <f>Поликлиника!T65</f>
        <v>0</v>
      </c>
      <c r="M63" s="167">
        <f t="shared" si="3"/>
        <v>0</v>
      </c>
      <c r="N63" s="166">
        <f>Поликлиника!AB65</f>
        <v>0</v>
      </c>
      <c r="O63" s="168">
        <f>Поликлиника!AN65</f>
        <v>0</v>
      </c>
      <c r="P63" s="168">
        <f>Поликлиника!AP65</f>
        <v>0</v>
      </c>
      <c r="Q63" s="167">
        <f t="shared" si="4"/>
        <v>0</v>
      </c>
      <c r="R63" s="168">
        <f>Поликлиника!AT65</f>
        <v>0</v>
      </c>
      <c r="S63" s="166">
        <f>Поликлиника!AZ65</f>
        <v>0</v>
      </c>
      <c r="T63" s="166">
        <f>Поликлиника!BB65</f>
        <v>0</v>
      </c>
      <c r="U63" s="167">
        <f t="shared" si="5"/>
        <v>0</v>
      </c>
      <c r="V63" s="166">
        <f>Поликлиника!BF65</f>
        <v>0</v>
      </c>
      <c r="W63" s="168">
        <f>Поликлиника!BN65</f>
        <v>5000</v>
      </c>
      <c r="X63" s="168">
        <f>Поликлиника!BP65</f>
        <v>5000</v>
      </c>
      <c r="Y63" s="167">
        <f t="shared" si="6"/>
        <v>0</v>
      </c>
      <c r="Z63" s="166">
        <f>Поликлиника!BT65</f>
        <v>0</v>
      </c>
      <c r="AA63" s="169">
        <f>'Круглосуточный стационар'!C65</f>
        <v>0</v>
      </c>
      <c r="AB63" s="169">
        <f>'Круглосуточный стационар'!E65</f>
        <v>0</v>
      </c>
      <c r="AC63" s="167">
        <f t="shared" si="7"/>
        <v>0</v>
      </c>
      <c r="AD63" s="169">
        <f>'Круглосуточный стационар'!I65</f>
        <v>0</v>
      </c>
      <c r="AE63" s="169">
        <f>'Круглосуточный стационар'!O65</f>
        <v>0</v>
      </c>
      <c r="AF63" s="169">
        <f>'Круглосуточный стационар'!Q65</f>
        <v>0</v>
      </c>
      <c r="AG63" s="167">
        <f t="shared" si="8"/>
        <v>0</v>
      </c>
      <c r="AH63" s="169">
        <f>'Круглосуточный стационар'!U65</f>
        <v>0</v>
      </c>
      <c r="AI63" s="166">
        <f>'Дневной стационар'!C65</f>
        <v>0</v>
      </c>
      <c r="AJ63" s="166">
        <f>'Дневной стационар'!E65</f>
        <v>0</v>
      </c>
      <c r="AK63" s="167">
        <f t="shared" si="9"/>
        <v>0</v>
      </c>
      <c r="AL63" s="170">
        <f>'Дневной стационар'!I65</f>
        <v>0</v>
      </c>
      <c r="AM63" s="144">
        <f>[5]План!$AD57</f>
        <v>0</v>
      </c>
      <c r="AN63" s="144" t="e">
        <f>[6]План!$AE57</f>
        <v>#REF!</v>
      </c>
      <c r="AO63" s="149"/>
      <c r="AP63" s="145" t="e">
        <f t="shared" si="0"/>
        <v>#REF!</v>
      </c>
      <c r="AQ63" s="150"/>
      <c r="AR63" s="151"/>
      <c r="AS63" s="152"/>
    </row>
    <row r="64" spans="1:45" ht="12.75" customHeight="1" x14ac:dyDescent="0.25">
      <c r="A64" s="204"/>
      <c r="B64" s="164" t="str">
        <f>'Скорая медицинская помощь'!B66</f>
        <v>ООО "ЮНИЛАБ-ХАБАРОВСК"</v>
      </c>
      <c r="C64" s="165">
        <f>'Скорая медицинская помощь'!C66</f>
        <v>0</v>
      </c>
      <c r="D64" s="166">
        <f>'Скорая медицинская помощь'!E66</f>
        <v>0</v>
      </c>
      <c r="E64" s="167">
        <f t="shared" ref="E64:E71" si="10">D64-C64</f>
        <v>0</v>
      </c>
      <c r="F64" s="168">
        <f>'Скорая медицинская помощь'!I66</f>
        <v>0</v>
      </c>
      <c r="G64" s="166">
        <f>Поликлиника!C66</f>
        <v>0</v>
      </c>
      <c r="H64" s="166">
        <f>Поликлиника!E66</f>
        <v>0</v>
      </c>
      <c r="I64" s="167">
        <f t="shared" ref="I64:I71" si="11">H64-G64</f>
        <v>0</v>
      </c>
      <c r="J64" s="166">
        <f>Поликлиника!J66</f>
        <v>0</v>
      </c>
      <c r="K64" s="166">
        <f>Поликлиника!P66</f>
        <v>0</v>
      </c>
      <c r="L64" s="166">
        <f>Поликлиника!T66</f>
        <v>0</v>
      </c>
      <c r="M64" s="167">
        <f t="shared" ref="M64:M71" si="12">L64-K64</f>
        <v>0</v>
      </c>
      <c r="N64" s="166">
        <f>Поликлиника!AB66</f>
        <v>0</v>
      </c>
      <c r="O64" s="168">
        <f>Поликлиника!AN66</f>
        <v>0</v>
      </c>
      <c r="P64" s="168">
        <f>Поликлиника!AP66</f>
        <v>0</v>
      </c>
      <c r="Q64" s="167">
        <f t="shared" ref="Q64:Q71" si="13">P64-O64</f>
        <v>0</v>
      </c>
      <c r="R64" s="168">
        <f>Поликлиника!AT66</f>
        <v>0</v>
      </c>
      <c r="S64" s="166">
        <f>Поликлиника!AZ66</f>
        <v>0</v>
      </c>
      <c r="T64" s="166">
        <f>Поликлиника!BB66</f>
        <v>0</v>
      </c>
      <c r="U64" s="167">
        <f t="shared" ref="U64:U71" si="14">T64-S64</f>
        <v>0</v>
      </c>
      <c r="V64" s="166">
        <f>Поликлиника!BF66</f>
        <v>0</v>
      </c>
      <c r="W64" s="168">
        <f>Поликлиника!BN66</f>
        <v>100</v>
      </c>
      <c r="X64" s="168">
        <f>Поликлиника!BP66</f>
        <v>100</v>
      </c>
      <c r="Y64" s="167">
        <f t="shared" ref="Y64:Y71" si="15">X64-W64</f>
        <v>0</v>
      </c>
      <c r="Z64" s="166">
        <f>Поликлиника!BT66</f>
        <v>0</v>
      </c>
      <c r="AA64" s="169">
        <f>'Круглосуточный стационар'!C66</f>
        <v>0</v>
      </c>
      <c r="AB64" s="169">
        <f>'Круглосуточный стационар'!E66</f>
        <v>0</v>
      </c>
      <c r="AC64" s="167">
        <f t="shared" ref="AC64:AC71" si="16">AB64-AA64</f>
        <v>0</v>
      </c>
      <c r="AD64" s="169">
        <f>'Круглосуточный стационар'!I66</f>
        <v>0</v>
      </c>
      <c r="AE64" s="169">
        <f>'Круглосуточный стационар'!O66</f>
        <v>0</v>
      </c>
      <c r="AF64" s="169">
        <f>'Круглосуточный стационар'!Q66</f>
        <v>0</v>
      </c>
      <c r="AG64" s="167">
        <f t="shared" ref="AG64:AG71" si="17">AF64-AE64</f>
        <v>0</v>
      </c>
      <c r="AH64" s="169">
        <f>'Круглосуточный стационар'!U66</f>
        <v>0</v>
      </c>
      <c r="AI64" s="166">
        <f>'Дневной стационар'!C66</f>
        <v>0</v>
      </c>
      <c r="AJ64" s="166">
        <f>'Дневной стационар'!E66</f>
        <v>0</v>
      </c>
      <c r="AK64" s="167">
        <f t="shared" ref="AK64:AK71" si="18">AJ64-AI64</f>
        <v>0</v>
      </c>
      <c r="AL64" s="170">
        <f>'Дневной стационар'!I66</f>
        <v>0</v>
      </c>
      <c r="AM64" s="179"/>
      <c r="AN64" s="144"/>
      <c r="AO64" s="149"/>
      <c r="AP64" s="145"/>
      <c r="AQ64" s="150"/>
      <c r="AR64" s="151"/>
      <c r="AS64" s="152"/>
    </row>
    <row r="65" spans="1:45" ht="12.75" customHeight="1" x14ac:dyDescent="0.25">
      <c r="A65" s="204"/>
      <c r="B65" s="164" t="str">
        <f>'Скорая медицинская помощь'!B67</f>
        <v>АО "МЕДИЦИНА"</v>
      </c>
      <c r="C65" s="165">
        <f>'Скорая медицинская помощь'!C67</f>
        <v>0</v>
      </c>
      <c r="D65" s="166">
        <f>'Скорая медицинская помощь'!E67</f>
        <v>0</v>
      </c>
      <c r="E65" s="167">
        <f t="shared" si="10"/>
        <v>0</v>
      </c>
      <c r="F65" s="168">
        <f>'Скорая медицинская помощь'!I67</f>
        <v>0</v>
      </c>
      <c r="G65" s="166">
        <f>Поликлиника!C67</f>
        <v>0</v>
      </c>
      <c r="H65" s="166">
        <f>Поликлиника!E67</f>
        <v>0</v>
      </c>
      <c r="I65" s="167">
        <f t="shared" si="11"/>
        <v>0</v>
      </c>
      <c r="J65" s="166">
        <f>Поликлиника!J67</f>
        <v>0</v>
      </c>
      <c r="K65" s="166">
        <f>Поликлиника!P67</f>
        <v>0</v>
      </c>
      <c r="L65" s="166">
        <f>Поликлиника!T67</f>
        <v>0</v>
      </c>
      <c r="M65" s="167">
        <f t="shared" si="12"/>
        <v>0</v>
      </c>
      <c r="N65" s="166">
        <f>Поликлиника!AB67</f>
        <v>0</v>
      </c>
      <c r="O65" s="168">
        <f>Поликлиника!AN67</f>
        <v>0</v>
      </c>
      <c r="P65" s="168">
        <f>Поликлиника!AP67</f>
        <v>0</v>
      </c>
      <c r="Q65" s="167">
        <f t="shared" si="13"/>
        <v>0</v>
      </c>
      <c r="R65" s="168">
        <f>Поликлиника!AT67</f>
        <v>0</v>
      </c>
      <c r="S65" s="166">
        <f>Поликлиника!AZ67</f>
        <v>0</v>
      </c>
      <c r="T65" s="166">
        <f>Поликлиника!BB67</f>
        <v>0</v>
      </c>
      <c r="U65" s="167">
        <f t="shared" si="14"/>
        <v>0</v>
      </c>
      <c r="V65" s="166">
        <f>Поликлиника!BF67</f>
        <v>0</v>
      </c>
      <c r="W65" s="168">
        <f>Поликлиника!BN67</f>
        <v>0</v>
      </c>
      <c r="X65" s="168">
        <f>Поликлиника!BP67</f>
        <v>0</v>
      </c>
      <c r="Y65" s="167">
        <f t="shared" si="15"/>
        <v>0</v>
      </c>
      <c r="Z65" s="166">
        <f>Поликлиника!BT67</f>
        <v>0</v>
      </c>
      <c r="AA65" s="169">
        <f>'Круглосуточный стационар'!C67</f>
        <v>90</v>
      </c>
      <c r="AB65" s="169">
        <f>'Круглосуточный стационар'!E67</f>
        <v>90</v>
      </c>
      <c r="AC65" s="167">
        <f t="shared" si="16"/>
        <v>0</v>
      </c>
      <c r="AD65" s="169">
        <f>'Круглосуточный стационар'!I67</f>
        <v>0</v>
      </c>
      <c r="AE65" s="169">
        <f>'Круглосуточный стационар'!O67</f>
        <v>50</v>
      </c>
      <c r="AF65" s="169">
        <f>'Круглосуточный стационар'!Q67</f>
        <v>50</v>
      </c>
      <c r="AG65" s="167">
        <f t="shared" si="17"/>
        <v>0</v>
      </c>
      <c r="AH65" s="169">
        <f>'Круглосуточный стационар'!U67</f>
        <v>0</v>
      </c>
      <c r="AI65" s="166">
        <f>'Дневной стационар'!C67</f>
        <v>100</v>
      </c>
      <c r="AJ65" s="166">
        <f>'Дневной стационар'!E67</f>
        <v>100</v>
      </c>
      <c r="AK65" s="167">
        <f t="shared" si="18"/>
        <v>0</v>
      </c>
      <c r="AL65" s="170">
        <f>'Дневной стационар'!I67</f>
        <v>0</v>
      </c>
      <c r="AM65" s="179"/>
      <c r="AN65" s="144"/>
      <c r="AO65" s="149"/>
      <c r="AP65" s="145"/>
      <c r="AQ65" s="150"/>
      <c r="AR65" s="151"/>
      <c r="AS65" s="152"/>
    </row>
    <row r="66" spans="1:45" ht="12.75" customHeight="1" x14ac:dyDescent="0.25">
      <c r="A66" s="204"/>
      <c r="B66" s="164" t="str">
        <f>'Скорая медицинская помощь'!B68</f>
        <v>ООО "НПФ "ХЕЛИКС"</v>
      </c>
      <c r="C66" s="165">
        <f>'Скорая медицинская помощь'!C68</f>
        <v>0</v>
      </c>
      <c r="D66" s="166">
        <f>'Скорая медицинская помощь'!E68</f>
        <v>0</v>
      </c>
      <c r="E66" s="167">
        <f t="shared" si="10"/>
        <v>0</v>
      </c>
      <c r="F66" s="168">
        <f>'Скорая медицинская помощь'!I68</f>
        <v>0</v>
      </c>
      <c r="G66" s="166">
        <f>Поликлиника!C68</f>
        <v>0</v>
      </c>
      <c r="H66" s="166">
        <f>Поликлиника!E68</f>
        <v>0</v>
      </c>
      <c r="I66" s="167">
        <f t="shared" si="11"/>
        <v>0</v>
      </c>
      <c r="J66" s="166">
        <f>Поликлиника!J68</f>
        <v>0</v>
      </c>
      <c r="K66" s="166">
        <f>Поликлиника!P68</f>
        <v>0</v>
      </c>
      <c r="L66" s="166">
        <f>Поликлиника!T68</f>
        <v>0</v>
      </c>
      <c r="M66" s="167">
        <f t="shared" si="12"/>
        <v>0</v>
      </c>
      <c r="N66" s="166">
        <f>Поликлиника!AB68</f>
        <v>0</v>
      </c>
      <c r="O66" s="168">
        <f>Поликлиника!AN68</f>
        <v>0</v>
      </c>
      <c r="P66" s="168">
        <f>Поликлиника!AP68</f>
        <v>0</v>
      </c>
      <c r="Q66" s="167">
        <f t="shared" si="13"/>
        <v>0</v>
      </c>
      <c r="R66" s="168">
        <f>Поликлиника!AT68</f>
        <v>0</v>
      </c>
      <c r="S66" s="166">
        <f>Поликлиника!AZ68</f>
        <v>0</v>
      </c>
      <c r="T66" s="166">
        <f>Поликлиника!BB68</f>
        <v>0</v>
      </c>
      <c r="U66" s="167">
        <f t="shared" si="14"/>
        <v>0</v>
      </c>
      <c r="V66" s="166">
        <f>Поликлиника!BF68</f>
        <v>0</v>
      </c>
      <c r="W66" s="168">
        <f>Поликлиника!BN68</f>
        <v>0</v>
      </c>
      <c r="X66" s="168">
        <f>Поликлиника!BP68</f>
        <v>0</v>
      </c>
      <c r="Y66" s="167">
        <f t="shared" si="15"/>
        <v>0</v>
      </c>
      <c r="Z66" s="166">
        <f>Поликлиника!BT68</f>
        <v>0</v>
      </c>
      <c r="AA66" s="169">
        <f>'Круглосуточный стационар'!C68</f>
        <v>0</v>
      </c>
      <c r="AB66" s="169">
        <f>'Круглосуточный стационар'!E68</f>
        <v>0</v>
      </c>
      <c r="AC66" s="167">
        <f t="shared" si="16"/>
        <v>0</v>
      </c>
      <c r="AD66" s="169">
        <f>'Круглосуточный стационар'!I68</f>
        <v>0</v>
      </c>
      <c r="AE66" s="169">
        <f>'Круглосуточный стационар'!O68</f>
        <v>0</v>
      </c>
      <c r="AF66" s="169">
        <f>'Круглосуточный стационар'!Q68</f>
        <v>0</v>
      </c>
      <c r="AG66" s="167">
        <f t="shared" si="17"/>
        <v>0</v>
      </c>
      <c r="AH66" s="169">
        <f>'Круглосуточный стационар'!U68</f>
        <v>0</v>
      </c>
      <c r="AI66" s="166">
        <f>'Дневной стационар'!C68</f>
        <v>0</v>
      </c>
      <c r="AJ66" s="166">
        <f>'Дневной стационар'!E68</f>
        <v>0</v>
      </c>
      <c r="AK66" s="167">
        <f t="shared" si="18"/>
        <v>0</v>
      </c>
      <c r="AL66" s="170">
        <f>'Дневной стационар'!I68</f>
        <v>0</v>
      </c>
      <c r="AM66" s="179"/>
      <c r="AN66" s="144"/>
      <c r="AO66" s="149"/>
      <c r="AP66" s="145"/>
      <c r="AQ66" s="150"/>
      <c r="AR66" s="151"/>
      <c r="AS66" s="152"/>
    </row>
    <row r="67" spans="1:45" ht="12.75" customHeight="1" x14ac:dyDescent="0.25">
      <c r="A67" s="204"/>
      <c r="B67" s="164" t="str">
        <f>'Скорая медицинская помощь'!B69</f>
        <v>ФГБОУ ВО АМУРСКАЯ ГМА МИНЗДРАВА РОССИИ</v>
      </c>
      <c r="C67" s="165">
        <f>'Скорая медицинская помощь'!C69</f>
        <v>0</v>
      </c>
      <c r="D67" s="166">
        <f>'Скорая медицинская помощь'!E69</f>
        <v>0</v>
      </c>
      <c r="E67" s="167">
        <f t="shared" si="10"/>
        <v>0</v>
      </c>
      <c r="F67" s="168">
        <f>'Скорая медицинская помощь'!I69</f>
        <v>0</v>
      </c>
      <c r="G67" s="166">
        <f>Поликлиника!C69</f>
        <v>0</v>
      </c>
      <c r="H67" s="166">
        <f>Поликлиника!E69</f>
        <v>0</v>
      </c>
      <c r="I67" s="167">
        <f t="shared" si="11"/>
        <v>0</v>
      </c>
      <c r="J67" s="166">
        <f>Поликлиника!J69</f>
        <v>0</v>
      </c>
      <c r="K67" s="166">
        <f>Поликлиника!P69</f>
        <v>0</v>
      </c>
      <c r="L67" s="166">
        <f>Поликлиника!T69</f>
        <v>0</v>
      </c>
      <c r="M67" s="167">
        <f t="shared" si="12"/>
        <v>0</v>
      </c>
      <c r="N67" s="166">
        <f>Поликлиника!AB69</f>
        <v>0</v>
      </c>
      <c r="O67" s="168">
        <f>Поликлиника!AN69</f>
        <v>0</v>
      </c>
      <c r="P67" s="168">
        <f>Поликлиника!AP69</f>
        <v>0</v>
      </c>
      <c r="Q67" s="167">
        <f t="shared" si="13"/>
        <v>0</v>
      </c>
      <c r="R67" s="168">
        <f>Поликлиника!AT69</f>
        <v>0</v>
      </c>
      <c r="S67" s="166">
        <f>Поликлиника!AZ69</f>
        <v>0</v>
      </c>
      <c r="T67" s="166">
        <f>Поликлиника!BB69</f>
        <v>0</v>
      </c>
      <c r="U67" s="167">
        <f t="shared" si="14"/>
        <v>0</v>
      </c>
      <c r="V67" s="166">
        <f>Поликлиника!BF69</f>
        <v>0</v>
      </c>
      <c r="W67" s="168">
        <f>Поликлиника!BN69</f>
        <v>0</v>
      </c>
      <c r="X67" s="168">
        <f>Поликлиника!BP69</f>
        <v>0</v>
      </c>
      <c r="Y67" s="167">
        <f t="shared" si="15"/>
        <v>0</v>
      </c>
      <c r="Z67" s="166">
        <f>Поликлиника!BT69</f>
        <v>0</v>
      </c>
      <c r="AA67" s="169">
        <f>'Круглосуточный стационар'!C69</f>
        <v>0</v>
      </c>
      <c r="AB67" s="169">
        <f>'Круглосуточный стационар'!E69</f>
        <v>0</v>
      </c>
      <c r="AC67" s="167">
        <f t="shared" si="16"/>
        <v>0</v>
      </c>
      <c r="AD67" s="169">
        <f>'Круглосуточный стационар'!I69</f>
        <v>0</v>
      </c>
      <c r="AE67" s="169">
        <f>'Круглосуточный стационар'!O69</f>
        <v>0</v>
      </c>
      <c r="AF67" s="169">
        <f>'Круглосуточный стационар'!Q69</f>
        <v>0</v>
      </c>
      <c r="AG67" s="167">
        <f t="shared" si="17"/>
        <v>0</v>
      </c>
      <c r="AH67" s="169">
        <f>'Круглосуточный стационар'!U69</f>
        <v>0</v>
      </c>
      <c r="AI67" s="166">
        <f>'Дневной стационар'!C69</f>
        <v>0</v>
      </c>
      <c r="AJ67" s="166">
        <f>'Дневной стационар'!E69</f>
        <v>0</v>
      </c>
      <c r="AK67" s="167">
        <f t="shared" si="18"/>
        <v>0</v>
      </c>
      <c r="AL67" s="170">
        <f>'Дневной стационар'!I69</f>
        <v>0</v>
      </c>
      <c r="AM67" s="179"/>
      <c r="AN67" s="144"/>
      <c r="AO67" s="149"/>
      <c r="AP67" s="145"/>
      <c r="AQ67" s="150"/>
      <c r="AR67" s="151"/>
      <c r="AS67" s="152"/>
    </row>
    <row r="68" spans="1:45" ht="12.75" customHeight="1" x14ac:dyDescent="0.25">
      <c r="A68" s="204"/>
      <c r="B68" s="164" t="str">
        <f>'Скорая медицинская помощь'!B70</f>
        <v>ООО "ВИТАЛАБ"</v>
      </c>
      <c r="C68" s="165">
        <f>'Скорая медицинская помощь'!C70</f>
        <v>0</v>
      </c>
      <c r="D68" s="166">
        <f>'Скорая медицинская помощь'!E70</f>
        <v>0</v>
      </c>
      <c r="E68" s="167">
        <f t="shared" si="10"/>
        <v>0</v>
      </c>
      <c r="F68" s="168">
        <f>'Скорая медицинская помощь'!I70</f>
        <v>0</v>
      </c>
      <c r="G68" s="166">
        <f>Поликлиника!C70</f>
        <v>0</v>
      </c>
      <c r="H68" s="166">
        <f>Поликлиника!E70</f>
        <v>0</v>
      </c>
      <c r="I68" s="167">
        <f t="shared" si="11"/>
        <v>0</v>
      </c>
      <c r="J68" s="166">
        <f>Поликлиника!J70</f>
        <v>0</v>
      </c>
      <c r="K68" s="166">
        <f>Поликлиника!P70</f>
        <v>0</v>
      </c>
      <c r="L68" s="166">
        <f>Поликлиника!T70</f>
        <v>0</v>
      </c>
      <c r="M68" s="167">
        <f t="shared" si="12"/>
        <v>0</v>
      </c>
      <c r="N68" s="166">
        <f>Поликлиника!AB70</f>
        <v>0</v>
      </c>
      <c r="O68" s="168">
        <f>Поликлиника!AN70</f>
        <v>0</v>
      </c>
      <c r="P68" s="168">
        <f>Поликлиника!AP70</f>
        <v>0</v>
      </c>
      <c r="Q68" s="167">
        <f t="shared" si="13"/>
        <v>0</v>
      </c>
      <c r="R68" s="168">
        <f>Поликлиника!AT70</f>
        <v>0</v>
      </c>
      <c r="S68" s="166">
        <f>Поликлиника!AZ70</f>
        <v>0</v>
      </c>
      <c r="T68" s="166">
        <f>Поликлиника!BB70</f>
        <v>0</v>
      </c>
      <c r="U68" s="167">
        <f t="shared" si="14"/>
        <v>0</v>
      </c>
      <c r="V68" s="166">
        <f>Поликлиника!BF70</f>
        <v>0</v>
      </c>
      <c r="W68" s="168">
        <f>Поликлиника!BN70</f>
        <v>0</v>
      </c>
      <c r="X68" s="168">
        <f>Поликлиника!BP70</f>
        <v>0</v>
      </c>
      <c r="Y68" s="167">
        <f t="shared" si="15"/>
        <v>0</v>
      </c>
      <c r="Z68" s="166">
        <f>Поликлиника!BT70</f>
        <v>0</v>
      </c>
      <c r="AA68" s="169">
        <f>'Круглосуточный стационар'!C70</f>
        <v>0</v>
      </c>
      <c r="AB68" s="169">
        <f>'Круглосуточный стационар'!E70</f>
        <v>0</v>
      </c>
      <c r="AC68" s="167">
        <f t="shared" si="16"/>
        <v>0</v>
      </c>
      <c r="AD68" s="169">
        <f>'Круглосуточный стационар'!I70</f>
        <v>0</v>
      </c>
      <c r="AE68" s="169">
        <f>'Круглосуточный стационар'!O70</f>
        <v>0</v>
      </c>
      <c r="AF68" s="169">
        <f>'Круглосуточный стационар'!Q70</f>
        <v>0</v>
      </c>
      <c r="AG68" s="167">
        <f t="shared" si="17"/>
        <v>0</v>
      </c>
      <c r="AH68" s="169">
        <f>'Круглосуточный стационар'!U70</f>
        <v>0</v>
      </c>
      <c r="AI68" s="166">
        <f>'Дневной стационар'!C70</f>
        <v>0</v>
      </c>
      <c r="AJ68" s="166">
        <f>'Дневной стационар'!E70</f>
        <v>0</v>
      </c>
      <c r="AK68" s="167">
        <f t="shared" si="18"/>
        <v>0</v>
      </c>
      <c r="AL68" s="170">
        <f>'Дневной стационар'!I70</f>
        <v>0</v>
      </c>
      <c r="AM68" s="179"/>
      <c r="AN68" s="144"/>
      <c r="AO68" s="149"/>
      <c r="AP68" s="145"/>
      <c r="AQ68" s="150"/>
      <c r="AR68" s="151"/>
      <c r="AS68" s="152"/>
    </row>
    <row r="69" spans="1:45" ht="12.75" customHeight="1" x14ac:dyDescent="0.25">
      <c r="A69" s="204"/>
      <c r="B69" s="164" t="str">
        <f>'Скорая медицинская помощь'!B71</f>
        <v>ООО "ЭН ДЖИ СИ ВЛАДИВОСТОК"</v>
      </c>
      <c r="C69" s="165">
        <f>'Скорая медицинская помощь'!C71</f>
        <v>0</v>
      </c>
      <c r="D69" s="166">
        <f>'Скорая медицинская помощь'!E71</f>
        <v>0</v>
      </c>
      <c r="E69" s="167">
        <f t="shared" si="10"/>
        <v>0</v>
      </c>
      <c r="F69" s="168">
        <f>'Скорая медицинская помощь'!I71</f>
        <v>0</v>
      </c>
      <c r="G69" s="166">
        <f>Поликлиника!C71</f>
        <v>0</v>
      </c>
      <c r="H69" s="166">
        <f>Поликлиника!E71</f>
        <v>0</v>
      </c>
      <c r="I69" s="167">
        <f t="shared" si="11"/>
        <v>0</v>
      </c>
      <c r="J69" s="166">
        <f>Поликлиника!J71</f>
        <v>0</v>
      </c>
      <c r="K69" s="166">
        <f>Поликлиника!P71</f>
        <v>0</v>
      </c>
      <c r="L69" s="166">
        <f>Поликлиника!T71</f>
        <v>0</v>
      </c>
      <c r="M69" s="167">
        <f t="shared" si="12"/>
        <v>0</v>
      </c>
      <c r="N69" s="166">
        <f>Поликлиника!AB71</f>
        <v>0</v>
      </c>
      <c r="O69" s="168">
        <f>Поликлиника!AN71</f>
        <v>0</v>
      </c>
      <c r="P69" s="168">
        <f>Поликлиника!AP71</f>
        <v>0</v>
      </c>
      <c r="Q69" s="167">
        <f t="shared" si="13"/>
        <v>0</v>
      </c>
      <c r="R69" s="168">
        <f>Поликлиника!AT71</f>
        <v>0</v>
      </c>
      <c r="S69" s="166">
        <f>Поликлиника!AZ71</f>
        <v>0</v>
      </c>
      <c r="T69" s="166">
        <f>Поликлиника!BB71</f>
        <v>0</v>
      </c>
      <c r="U69" s="167">
        <f t="shared" si="14"/>
        <v>0</v>
      </c>
      <c r="V69" s="166">
        <f>Поликлиника!BF71</f>
        <v>0</v>
      </c>
      <c r="W69" s="168">
        <f>Поликлиника!BN71</f>
        <v>0</v>
      </c>
      <c r="X69" s="168">
        <f>Поликлиника!BP71</f>
        <v>0</v>
      </c>
      <c r="Y69" s="167">
        <f t="shared" si="15"/>
        <v>0</v>
      </c>
      <c r="Z69" s="166">
        <f>Поликлиника!BT71</f>
        <v>0</v>
      </c>
      <c r="AA69" s="169">
        <f>'Круглосуточный стационар'!C71</f>
        <v>0</v>
      </c>
      <c r="AB69" s="169">
        <f>'Круглосуточный стационар'!E71</f>
        <v>0</v>
      </c>
      <c r="AC69" s="167">
        <f t="shared" si="16"/>
        <v>0</v>
      </c>
      <c r="AD69" s="169">
        <f>'Круглосуточный стационар'!I71</f>
        <v>0</v>
      </c>
      <c r="AE69" s="169">
        <f>'Круглосуточный стационар'!O71</f>
        <v>0</v>
      </c>
      <c r="AF69" s="169">
        <f>'Круглосуточный стационар'!Q71</f>
        <v>0</v>
      </c>
      <c r="AG69" s="167">
        <f t="shared" si="17"/>
        <v>0</v>
      </c>
      <c r="AH69" s="169">
        <f>'Круглосуточный стационар'!U71</f>
        <v>0</v>
      </c>
      <c r="AI69" s="166">
        <f>'Дневной стационар'!C71</f>
        <v>50</v>
      </c>
      <c r="AJ69" s="166">
        <f>'Дневной стационар'!E71</f>
        <v>50</v>
      </c>
      <c r="AK69" s="167">
        <f t="shared" si="18"/>
        <v>0</v>
      </c>
      <c r="AL69" s="170">
        <f>'Дневной стационар'!I71</f>
        <v>0</v>
      </c>
      <c r="AM69" s="179"/>
      <c r="AN69" s="144"/>
      <c r="AO69" s="149"/>
      <c r="AP69" s="145"/>
      <c r="AQ69" s="150"/>
      <c r="AR69" s="151"/>
      <c r="AS69" s="152"/>
    </row>
    <row r="70" spans="1:45" ht="12.75" customHeight="1" x14ac:dyDescent="0.25">
      <c r="A70" s="204"/>
      <c r="B70" s="164" t="str">
        <f>'Скорая медицинская помощь'!B72</f>
        <v>ООО "ХАБАРОВСКИЙ ЦЕНТР ХИРУРГИИ ГЛАЗА"</v>
      </c>
      <c r="C70" s="165">
        <f>'Скорая медицинская помощь'!C72</f>
        <v>0</v>
      </c>
      <c r="D70" s="166">
        <f>'Скорая медицинская помощь'!E72</f>
        <v>0</v>
      </c>
      <c r="E70" s="167">
        <f t="shared" si="10"/>
        <v>0</v>
      </c>
      <c r="F70" s="168">
        <f>'Скорая медицинская помощь'!I72</f>
        <v>0</v>
      </c>
      <c r="G70" s="166">
        <f>Поликлиника!C72</f>
        <v>0</v>
      </c>
      <c r="H70" s="166">
        <f>Поликлиника!E72</f>
        <v>0</v>
      </c>
      <c r="I70" s="167">
        <f t="shared" si="11"/>
        <v>0</v>
      </c>
      <c r="J70" s="166">
        <f>Поликлиника!J72</f>
        <v>0</v>
      </c>
      <c r="K70" s="166">
        <f>Поликлиника!P72</f>
        <v>0</v>
      </c>
      <c r="L70" s="166">
        <f>Поликлиника!T72</f>
        <v>0</v>
      </c>
      <c r="M70" s="167">
        <f t="shared" si="12"/>
        <v>0</v>
      </c>
      <c r="N70" s="166">
        <f>Поликлиника!AB72</f>
        <v>0</v>
      </c>
      <c r="O70" s="168">
        <f>Поликлиника!AN72</f>
        <v>0</v>
      </c>
      <c r="P70" s="168">
        <f>Поликлиника!AP72</f>
        <v>0</v>
      </c>
      <c r="Q70" s="167">
        <f t="shared" si="13"/>
        <v>0</v>
      </c>
      <c r="R70" s="168">
        <f>Поликлиника!AT72</f>
        <v>0</v>
      </c>
      <c r="S70" s="166">
        <f>Поликлиника!AZ72</f>
        <v>0</v>
      </c>
      <c r="T70" s="166">
        <f>Поликлиника!BB72</f>
        <v>0</v>
      </c>
      <c r="U70" s="167">
        <f t="shared" si="14"/>
        <v>0</v>
      </c>
      <c r="V70" s="166">
        <f>Поликлиника!BF72</f>
        <v>0</v>
      </c>
      <c r="W70" s="168">
        <f>Поликлиника!BN72</f>
        <v>0</v>
      </c>
      <c r="X70" s="168">
        <f>Поликлиника!BP72</f>
        <v>0</v>
      </c>
      <c r="Y70" s="167">
        <f t="shared" si="15"/>
        <v>0</v>
      </c>
      <c r="Z70" s="166">
        <f>Поликлиника!BT72</f>
        <v>0</v>
      </c>
      <c r="AA70" s="169">
        <f>'Круглосуточный стационар'!C72</f>
        <v>0</v>
      </c>
      <c r="AB70" s="169">
        <f>'Круглосуточный стационар'!E72</f>
        <v>0</v>
      </c>
      <c r="AC70" s="167">
        <f t="shared" si="16"/>
        <v>0</v>
      </c>
      <c r="AD70" s="169">
        <f>'Круглосуточный стационар'!I72</f>
        <v>0</v>
      </c>
      <c r="AE70" s="169">
        <f>'Круглосуточный стационар'!O72</f>
        <v>0</v>
      </c>
      <c r="AF70" s="169">
        <f>'Круглосуточный стационар'!Q72</f>
        <v>0</v>
      </c>
      <c r="AG70" s="167">
        <f t="shared" si="17"/>
        <v>0</v>
      </c>
      <c r="AH70" s="169">
        <f>'Круглосуточный стационар'!U72</f>
        <v>0</v>
      </c>
      <c r="AI70" s="166">
        <f>'Дневной стационар'!C72</f>
        <v>100</v>
      </c>
      <c r="AJ70" s="166">
        <f>'Дневной стационар'!E72</f>
        <v>100</v>
      </c>
      <c r="AK70" s="167">
        <f t="shared" si="18"/>
        <v>0</v>
      </c>
      <c r="AL70" s="170">
        <f>'Дневной стационар'!I72</f>
        <v>0</v>
      </c>
      <c r="AM70" s="179"/>
      <c r="AN70" s="144"/>
      <c r="AO70" s="149"/>
      <c r="AP70" s="145"/>
      <c r="AQ70" s="150"/>
      <c r="AR70" s="151"/>
      <c r="AS70" s="152"/>
    </row>
    <row r="71" spans="1:45" ht="12.75" customHeight="1" x14ac:dyDescent="0.25">
      <c r="A71" s="204"/>
      <c r="B71" s="164" t="str">
        <f>'Скорая медицинская помощь'!B73</f>
        <v>ОБУЗ "КО НКЦ ИМЕНИ Г.Е. ОСТРОВЕРХОВА"</v>
      </c>
      <c r="C71" s="165">
        <f>'Скорая медицинская помощь'!C73</f>
        <v>0</v>
      </c>
      <c r="D71" s="166">
        <f>'Скорая медицинская помощь'!E73</f>
        <v>0</v>
      </c>
      <c r="E71" s="167">
        <f t="shared" si="10"/>
        <v>0</v>
      </c>
      <c r="F71" s="168">
        <f>'Скорая медицинская помощь'!I73</f>
        <v>0</v>
      </c>
      <c r="G71" s="166">
        <f>Поликлиника!C73</f>
        <v>0</v>
      </c>
      <c r="H71" s="166">
        <f>Поликлиника!E73</f>
        <v>0</v>
      </c>
      <c r="I71" s="167">
        <f t="shared" si="11"/>
        <v>0</v>
      </c>
      <c r="J71" s="166">
        <f>Поликлиника!J73</f>
        <v>0</v>
      </c>
      <c r="K71" s="166">
        <f>Поликлиника!P73</f>
        <v>0</v>
      </c>
      <c r="L71" s="166">
        <f>Поликлиника!T73</f>
        <v>0</v>
      </c>
      <c r="M71" s="167">
        <f t="shared" si="12"/>
        <v>0</v>
      </c>
      <c r="N71" s="166">
        <f>Поликлиника!AB73</f>
        <v>0</v>
      </c>
      <c r="O71" s="168">
        <f>Поликлиника!AN73</f>
        <v>0</v>
      </c>
      <c r="P71" s="168">
        <f>Поликлиника!AP73</f>
        <v>0</v>
      </c>
      <c r="Q71" s="167">
        <f t="shared" si="13"/>
        <v>0</v>
      </c>
      <c r="R71" s="168">
        <f>Поликлиника!AT73</f>
        <v>0</v>
      </c>
      <c r="S71" s="166">
        <f>Поликлиника!AZ73</f>
        <v>3</v>
      </c>
      <c r="T71" s="166">
        <f>Поликлиника!BB73</f>
        <v>0</v>
      </c>
      <c r="U71" s="167">
        <f t="shared" si="14"/>
        <v>-3</v>
      </c>
      <c r="V71" s="166">
        <f>Поликлиника!BF73</f>
        <v>0</v>
      </c>
      <c r="W71" s="168">
        <f>Поликлиника!BN73</f>
        <v>0</v>
      </c>
      <c r="X71" s="168">
        <f>Поликлиника!BP73</f>
        <v>0</v>
      </c>
      <c r="Y71" s="167">
        <f t="shared" si="15"/>
        <v>0</v>
      </c>
      <c r="Z71" s="166">
        <f>Поликлиника!BT73</f>
        <v>0</v>
      </c>
      <c r="AA71" s="169">
        <f>'Круглосуточный стационар'!C73</f>
        <v>1</v>
      </c>
      <c r="AB71" s="169">
        <f>'Круглосуточный стационар'!E73</f>
        <v>0</v>
      </c>
      <c r="AC71" s="167">
        <f t="shared" si="16"/>
        <v>-1</v>
      </c>
      <c r="AD71" s="169">
        <f>'Круглосуточный стационар'!I73</f>
        <v>0</v>
      </c>
      <c r="AE71" s="169">
        <f>'Круглосуточный стационар'!O73</f>
        <v>0</v>
      </c>
      <c r="AF71" s="169">
        <f>'Круглосуточный стационар'!Q73</f>
        <v>0</v>
      </c>
      <c r="AG71" s="167">
        <f t="shared" si="17"/>
        <v>0</v>
      </c>
      <c r="AH71" s="169">
        <f>'Круглосуточный стационар'!U73</f>
        <v>0</v>
      </c>
      <c r="AI71" s="166">
        <f>'Дневной стационар'!C73</f>
        <v>0</v>
      </c>
      <c r="AJ71" s="166">
        <f>'Дневной стационар'!E73</f>
        <v>0</v>
      </c>
      <c r="AK71" s="167">
        <f t="shared" si="18"/>
        <v>0</v>
      </c>
      <c r="AL71" s="170">
        <f>'Дневной стационар'!I73</f>
        <v>0</v>
      </c>
      <c r="AM71" s="179"/>
      <c r="AN71" s="144"/>
      <c r="AO71" s="149"/>
      <c r="AP71" s="145"/>
      <c r="AQ71" s="150"/>
      <c r="AR71" s="151"/>
      <c r="AS71" s="152"/>
    </row>
    <row r="72" spans="1:45" x14ac:dyDescent="0.25">
      <c r="A72" s="171"/>
      <c r="B72" s="172" t="str">
        <f>'Скорая медицинская помощь'!B74</f>
        <v>ВСЕГО:</v>
      </c>
      <c r="C72" s="173">
        <f>SUM(C13:C71)</f>
        <v>90030</v>
      </c>
      <c r="D72" s="174">
        <f t="shared" ref="D72:AL72" si="19">SUM(D13:D71)</f>
        <v>90030</v>
      </c>
      <c r="E72" s="175">
        <f t="shared" si="19"/>
        <v>0</v>
      </c>
      <c r="F72" s="176">
        <f t="shared" si="19"/>
        <v>0</v>
      </c>
      <c r="G72" s="174">
        <f t="shared" si="19"/>
        <v>160232</v>
      </c>
      <c r="H72" s="174">
        <f t="shared" si="19"/>
        <v>160232</v>
      </c>
      <c r="I72" s="175">
        <f t="shared" si="19"/>
        <v>0</v>
      </c>
      <c r="J72" s="174">
        <f t="shared" si="19"/>
        <v>0</v>
      </c>
      <c r="K72" s="174">
        <f t="shared" si="19"/>
        <v>714567</v>
      </c>
      <c r="L72" s="174">
        <f t="shared" si="19"/>
        <v>714567</v>
      </c>
      <c r="M72" s="175">
        <f t="shared" si="19"/>
        <v>0</v>
      </c>
      <c r="N72" s="174">
        <f t="shared" si="19"/>
        <v>0</v>
      </c>
      <c r="O72" s="176">
        <f t="shared" si="19"/>
        <v>135040</v>
      </c>
      <c r="P72" s="176">
        <f t="shared" si="19"/>
        <v>135040</v>
      </c>
      <c r="Q72" s="175">
        <f t="shared" si="19"/>
        <v>0</v>
      </c>
      <c r="R72" s="176">
        <f t="shared" si="19"/>
        <v>0</v>
      </c>
      <c r="S72" s="174">
        <f t="shared" si="19"/>
        <v>513489</v>
      </c>
      <c r="T72" s="174">
        <f t="shared" si="19"/>
        <v>513213</v>
      </c>
      <c r="U72" s="175">
        <f t="shared" si="19"/>
        <v>-276</v>
      </c>
      <c r="V72" s="174">
        <f t="shared" si="19"/>
        <v>-273</v>
      </c>
      <c r="W72" s="176">
        <f t="shared" si="19"/>
        <v>1127082</v>
      </c>
      <c r="X72" s="176">
        <f t="shared" si="19"/>
        <v>1129016</v>
      </c>
      <c r="Y72" s="175">
        <f t="shared" si="19"/>
        <v>1934</v>
      </c>
      <c r="Z72" s="174">
        <f t="shared" si="19"/>
        <v>1934</v>
      </c>
      <c r="AA72" s="177">
        <f t="shared" si="19"/>
        <v>48523</v>
      </c>
      <c r="AB72" s="177">
        <f t="shared" si="19"/>
        <v>48522</v>
      </c>
      <c r="AC72" s="175">
        <f t="shared" si="19"/>
        <v>-1</v>
      </c>
      <c r="AD72" s="177">
        <f t="shared" si="19"/>
        <v>0</v>
      </c>
      <c r="AE72" s="177">
        <f t="shared" si="19"/>
        <v>353</v>
      </c>
      <c r="AF72" s="177">
        <f t="shared" si="19"/>
        <v>353</v>
      </c>
      <c r="AG72" s="175">
        <f t="shared" si="19"/>
        <v>0</v>
      </c>
      <c r="AH72" s="177">
        <f t="shared" si="19"/>
        <v>0</v>
      </c>
      <c r="AI72" s="174">
        <f t="shared" si="19"/>
        <v>20078</v>
      </c>
      <c r="AJ72" s="174">
        <f t="shared" si="19"/>
        <v>19990</v>
      </c>
      <c r="AK72" s="175">
        <f t="shared" si="19"/>
        <v>-88</v>
      </c>
      <c r="AL72" s="178">
        <f t="shared" si="19"/>
        <v>0</v>
      </c>
      <c r="AM72" s="179">
        <f>[5]План!$AD58</f>
        <v>0</v>
      </c>
      <c r="AN72" s="144">
        <f>[6]План!$AE58</f>
        <v>0</v>
      </c>
      <c r="AO72" s="149"/>
      <c r="AP72" s="145">
        <f t="shared" si="0"/>
        <v>0</v>
      </c>
      <c r="AQ72" s="150"/>
      <c r="AR72" s="151"/>
      <c r="AS72" s="152"/>
    </row>
    <row r="74" spans="1:45" x14ac:dyDescent="0.25">
      <c r="A74" s="386" t="s">
        <v>6</v>
      </c>
      <c r="B74" s="387"/>
      <c r="C74" s="180">
        <f>'Скорая медицинская помощь'!C76</f>
        <v>91347</v>
      </c>
      <c r="D74" s="180">
        <f>'Скорая медицинская помощь'!E76</f>
        <v>91347</v>
      </c>
      <c r="E74" s="180">
        <f>D74-C74</f>
        <v>0</v>
      </c>
      <c r="F74" s="180"/>
      <c r="G74" s="180">
        <f>Поликлиника!C76</f>
        <v>160232</v>
      </c>
      <c r="H74" s="180">
        <f>Поликлиника!E76</f>
        <v>160232</v>
      </c>
      <c r="I74" s="180">
        <f>H74-G74</f>
        <v>0</v>
      </c>
      <c r="J74" s="180"/>
      <c r="K74" s="180">
        <f>Поликлиника!P76</f>
        <v>717300</v>
      </c>
      <c r="L74" s="180">
        <f>Поликлиника!T76</f>
        <v>717300</v>
      </c>
      <c r="M74" s="180">
        <f>L74-K74</f>
        <v>0</v>
      </c>
      <c r="N74" s="180"/>
      <c r="O74" s="180">
        <f>Поликлиника!AN76</f>
        <v>161729</v>
      </c>
      <c r="P74" s="180">
        <f>Поликлиника!AP76</f>
        <v>161729</v>
      </c>
      <c r="Q74" s="180">
        <f>P74-O74</f>
        <v>0</v>
      </c>
      <c r="R74" s="180"/>
      <c r="S74" s="180">
        <f>Поликлиника!AZ76</f>
        <v>536274</v>
      </c>
      <c r="T74" s="180">
        <f>Поликлиника!BB76</f>
        <v>536274</v>
      </c>
      <c r="U74" s="180">
        <f>T74-S74</f>
        <v>0</v>
      </c>
      <c r="V74" s="180"/>
      <c r="W74" s="180"/>
      <c r="X74" s="180"/>
      <c r="Y74" s="180"/>
      <c r="Z74" s="180"/>
      <c r="AA74" s="180">
        <f>'Круглосуточный стационар'!C76</f>
        <v>49817</v>
      </c>
      <c r="AB74" s="180">
        <f>'Круглосуточный стационар'!E76</f>
        <v>49817</v>
      </c>
      <c r="AC74" s="180">
        <f>AB74-AA74</f>
        <v>0</v>
      </c>
      <c r="AD74" s="180"/>
      <c r="AE74" s="180"/>
      <c r="AF74" s="180"/>
      <c r="AG74" s="180"/>
      <c r="AH74" s="180"/>
      <c r="AI74" s="180">
        <f>'Дневной стационар'!C76</f>
        <v>20543</v>
      </c>
      <c r="AJ74" s="180">
        <f>'Дневной стационар'!E76</f>
        <v>20543</v>
      </c>
      <c r="AK74" s="180">
        <f>AJ74-AI74</f>
        <v>0</v>
      </c>
      <c r="AL74" s="180"/>
      <c r="AM74" s="181"/>
      <c r="AN74" s="181"/>
      <c r="AO74" s="181">
        <f>C74+G74+K74+O74+S74+AA74+AI74</f>
        <v>1737242</v>
      </c>
      <c r="AP74" s="181">
        <f>D74+H74+L74+P74+T74+AB74+AJ74</f>
        <v>1737242</v>
      </c>
      <c r="AQ74" s="181">
        <f>AP74-AO74</f>
        <v>0</v>
      </c>
    </row>
    <row r="75" spans="1:45" x14ac:dyDescent="0.25">
      <c r="A75" s="388" t="s">
        <v>7</v>
      </c>
      <c r="B75" s="389"/>
      <c r="C75" s="280">
        <f>[1]СВОД!$I$20</f>
        <v>1317</v>
      </c>
      <c r="D75" s="280">
        <f>[2]СВОД!$I$20</f>
        <v>1317</v>
      </c>
      <c r="E75" s="280">
        <f>D75-C75</f>
        <v>0</v>
      </c>
      <c r="F75" s="280"/>
      <c r="G75" s="280">
        <f>Поликлиника!C77</f>
        <v>0</v>
      </c>
      <c r="H75" s="280">
        <f>Поликлиника!E77</f>
        <v>0</v>
      </c>
      <c r="I75" s="280">
        <f>H75-G75</f>
        <v>0</v>
      </c>
      <c r="J75" s="280"/>
      <c r="K75" s="280">
        <f>[1]СВОД!$I$22</f>
        <v>2733</v>
      </c>
      <c r="L75" s="280">
        <f>[2]СВОД!$I$22</f>
        <v>2733</v>
      </c>
      <c r="M75" s="280">
        <f>L75-K75</f>
        <v>0</v>
      </c>
      <c r="N75" s="280"/>
      <c r="O75" s="280">
        <f>[1]СВОД!$I$28</f>
        <v>26689</v>
      </c>
      <c r="P75" s="280">
        <f>[2]СВОД!$I$28</f>
        <v>26689</v>
      </c>
      <c r="Q75" s="280">
        <f>P75-O75</f>
        <v>0</v>
      </c>
      <c r="R75" s="280"/>
      <c r="S75" s="280">
        <f>[1]СВОД!$I$29</f>
        <v>22785</v>
      </c>
      <c r="T75" s="280">
        <f>[2]СВОД!$I$29</f>
        <v>23061</v>
      </c>
      <c r="U75" s="280">
        <f>T75-S75</f>
        <v>276</v>
      </c>
      <c r="V75" s="280"/>
      <c r="W75" s="280"/>
      <c r="X75" s="280"/>
      <c r="Y75" s="280"/>
      <c r="Z75" s="280"/>
      <c r="AA75" s="280">
        <f>[1]СВОД!$I$39</f>
        <v>1294</v>
      </c>
      <c r="AB75" s="280">
        <f>[2]СВОД!$I$39</f>
        <v>1295</v>
      </c>
      <c r="AC75" s="280">
        <f>AB75-AA75</f>
        <v>1</v>
      </c>
      <c r="AD75" s="280"/>
      <c r="AE75" s="280"/>
      <c r="AF75" s="280"/>
      <c r="AG75" s="280"/>
      <c r="AH75" s="280"/>
      <c r="AI75" s="280">
        <f>[1]СВОД!$I$45</f>
        <v>465</v>
      </c>
      <c r="AJ75" s="280">
        <f>[2]СВОД!$I$45</f>
        <v>553</v>
      </c>
      <c r="AK75" s="280">
        <f>AJ75-AI75</f>
        <v>88</v>
      </c>
      <c r="AL75" s="280"/>
      <c r="AM75" s="281"/>
      <c r="AN75" s="281"/>
      <c r="AO75" s="281">
        <f>C75+G75+K75+O75+S75+AA75+AI75</f>
        <v>55283</v>
      </c>
      <c r="AP75" s="281">
        <f>D75+H75+L75+P75+T75+AB75+AJ75</f>
        <v>55648</v>
      </c>
      <c r="AQ75" s="281">
        <f>AP75-AO75</f>
        <v>365</v>
      </c>
    </row>
    <row r="76" spans="1:45" ht="48.75" customHeight="1" x14ac:dyDescent="0.25">
      <c r="A76" s="390" t="s">
        <v>8</v>
      </c>
      <c r="B76" s="391"/>
      <c r="C76" s="182">
        <f>C74-C75</f>
        <v>90030</v>
      </c>
      <c r="D76" s="182">
        <f>D74-D75</f>
        <v>90030</v>
      </c>
      <c r="E76" s="182">
        <f>D76-C76</f>
        <v>0</v>
      </c>
      <c r="F76" s="182"/>
      <c r="G76" s="182">
        <f>G74-G75</f>
        <v>160232</v>
      </c>
      <c r="H76" s="182">
        <f>H74-H75</f>
        <v>160232</v>
      </c>
      <c r="I76" s="182">
        <f>H76-G76</f>
        <v>0</v>
      </c>
      <c r="J76" s="182"/>
      <c r="K76" s="182">
        <f>K74-K75</f>
        <v>714567</v>
      </c>
      <c r="L76" s="182">
        <f>L74-L75</f>
        <v>714567</v>
      </c>
      <c r="M76" s="182">
        <f>L76-K76</f>
        <v>0</v>
      </c>
      <c r="N76" s="182"/>
      <c r="O76" s="182">
        <f>O74-O75</f>
        <v>135040</v>
      </c>
      <c r="P76" s="182">
        <f>P74-P75</f>
        <v>135040</v>
      </c>
      <c r="Q76" s="182">
        <f>P76-O76</f>
        <v>0</v>
      </c>
      <c r="R76" s="182"/>
      <c r="S76" s="182">
        <f>S74-S75</f>
        <v>513489</v>
      </c>
      <c r="T76" s="182">
        <f>T74-T75</f>
        <v>513213</v>
      </c>
      <c r="U76" s="182">
        <f>T76-S76</f>
        <v>-276</v>
      </c>
      <c r="V76" s="182"/>
      <c r="W76" s="182"/>
      <c r="X76" s="182"/>
      <c r="Y76" s="182"/>
      <c r="Z76" s="182"/>
      <c r="AA76" s="182">
        <f>AA74-AA75</f>
        <v>48523</v>
      </c>
      <c r="AB76" s="182">
        <f>AB74-AB75</f>
        <v>48522</v>
      </c>
      <c r="AC76" s="182">
        <f>AB76-AA76</f>
        <v>-1</v>
      </c>
      <c r="AD76" s="182"/>
      <c r="AE76" s="182"/>
      <c r="AF76" s="182"/>
      <c r="AG76" s="182"/>
      <c r="AH76" s="182"/>
      <c r="AI76" s="182">
        <f>AI74-AI75</f>
        <v>20078</v>
      </c>
      <c r="AJ76" s="182">
        <f>AJ74-AJ75</f>
        <v>19990</v>
      </c>
      <c r="AK76" s="182">
        <f>AJ76-AI76</f>
        <v>-88</v>
      </c>
      <c r="AL76" s="182"/>
      <c r="AM76" s="183"/>
      <c r="AN76" s="183"/>
      <c r="AO76" s="183">
        <f>AO74-AO75</f>
        <v>1681959</v>
      </c>
      <c r="AP76" s="183">
        <f>AP74-AP75</f>
        <v>1681594</v>
      </c>
      <c r="AQ76" s="183">
        <f>AP76-AO76</f>
        <v>-365</v>
      </c>
    </row>
    <row r="77" spans="1:45" ht="42.75" customHeight="1" x14ac:dyDescent="0.25">
      <c r="A77" s="392" t="s">
        <v>9</v>
      </c>
      <c r="B77" s="393"/>
      <c r="C77" s="184"/>
      <c r="D77" s="184"/>
      <c r="E77" s="182">
        <f>D77-C77</f>
        <v>0</v>
      </c>
      <c r="F77" s="184"/>
      <c r="G77" s="184"/>
      <c r="H77" s="184"/>
      <c r="I77" s="182">
        <f>H77-G77</f>
        <v>0</v>
      </c>
      <c r="J77" s="184"/>
      <c r="K77" s="184"/>
      <c r="L77" s="184"/>
      <c r="M77" s="182">
        <f>L77-K77</f>
        <v>0</v>
      </c>
      <c r="N77" s="184"/>
      <c r="O77" s="184"/>
      <c r="P77" s="184"/>
      <c r="Q77" s="182">
        <f>P77-O77</f>
        <v>0</v>
      </c>
      <c r="R77" s="184"/>
      <c r="S77" s="184"/>
      <c r="T77" s="184"/>
      <c r="U77" s="182"/>
      <c r="V77" s="184"/>
      <c r="W77" s="184"/>
      <c r="X77" s="184"/>
      <c r="Y77" s="184"/>
      <c r="Z77" s="184"/>
      <c r="AA77" s="184"/>
      <c r="AB77" s="184"/>
      <c r="AC77" s="182">
        <f>AB77-AA77</f>
        <v>0</v>
      </c>
      <c r="AD77" s="184"/>
      <c r="AE77" s="184"/>
      <c r="AF77" s="184"/>
      <c r="AG77" s="184"/>
      <c r="AH77" s="184"/>
      <c r="AI77" s="184"/>
      <c r="AJ77" s="184"/>
      <c r="AK77" s="182">
        <f>AJ77-AI77</f>
        <v>0</v>
      </c>
      <c r="AL77" s="184"/>
      <c r="AM77" s="185"/>
      <c r="AN77" s="185"/>
      <c r="AO77" s="185"/>
      <c r="AP77" s="185"/>
      <c r="AQ77" s="183">
        <f>AP77-AO77</f>
        <v>0</v>
      </c>
    </row>
    <row r="78" spans="1:45" x14ac:dyDescent="0.25">
      <c r="A78" s="394" t="s">
        <v>10</v>
      </c>
      <c r="B78" s="395"/>
      <c r="C78" s="186">
        <f>C76+C77</f>
        <v>90030</v>
      </c>
      <c r="D78" s="186">
        <f>D76+D77</f>
        <v>90030</v>
      </c>
      <c r="E78" s="186">
        <f>D78-C78</f>
        <v>0</v>
      </c>
      <c r="F78" s="186"/>
      <c r="G78" s="186">
        <f>G76+G77</f>
        <v>160232</v>
      </c>
      <c r="H78" s="186">
        <f>H76+H77</f>
        <v>160232</v>
      </c>
      <c r="I78" s="186">
        <f>H78-G78</f>
        <v>0</v>
      </c>
      <c r="J78" s="186"/>
      <c r="K78" s="186">
        <f>K76+K77</f>
        <v>714567</v>
      </c>
      <c r="L78" s="186">
        <f>L76+L77</f>
        <v>714567</v>
      </c>
      <c r="M78" s="186">
        <f>L78-K78</f>
        <v>0</v>
      </c>
      <c r="N78" s="186"/>
      <c r="O78" s="186">
        <f>O76+O77</f>
        <v>135040</v>
      </c>
      <c r="P78" s="186">
        <f>P76+P77</f>
        <v>135040</v>
      </c>
      <c r="Q78" s="186">
        <f>P78-O78</f>
        <v>0</v>
      </c>
      <c r="R78" s="186"/>
      <c r="S78" s="186">
        <f>S76+S77</f>
        <v>513489</v>
      </c>
      <c r="T78" s="186">
        <f>T76+T77</f>
        <v>513213</v>
      </c>
      <c r="U78" s="186">
        <f>T78-S78</f>
        <v>-276</v>
      </c>
      <c r="V78" s="186"/>
      <c r="W78" s="186"/>
      <c r="X78" s="186"/>
      <c r="Y78" s="186"/>
      <c r="Z78" s="186"/>
      <c r="AA78" s="186">
        <f>AA76+AA77</f>
        <v>48523</v>
      </c>
      <c r="AB78" s="186">
        <f>AB76+AB77</f>
        <v>48522</v>
      </c>
      <c r="AC78" s="186">
        <f>AB78-AA78</f>
        <v>-1</v>
      </c>
      <c r="AD78" s="186"/>
      <c r="AE78" s="186"/>
      <c r="AF78" s="186"/>
      <c r="AG78" s="186"/>
      <c r="AH78" s="186"/>
      <c r="AI78" s="186">
        <f>AI76+AI77</f>
        <v>20078</v>
      </c>
      <c r="AJ78" s="186">
        <f>AJ76+AJ77</f>
        <v>19990</v>
      </c>
      <c r="AK78" s="186">
        <f>AJ78-AI78</f>
        <v>-88</v>
      </c>
      <c r="AL78" s="186"/>
      <c r="AM78" s="187"/>
      <c r="AN78" s="187"/>
      <c r="AO78" s="187">
        <f>AO76+AO77</f>
        <v>1681959</v>
      </c>
      <c r="AP78" s="187">
        <f>AP76+AP77</f>
        <v>1681594</v>
      </c>
      <c r="AQ78" s="187">
        <f>AP78-AO78</f>
        <v>-365</v>
      </c>
    </row>
    <row r="79" spans="1:45" x14ac:dyDescent="0.25">
      <c r="C79" s="282"/>
    </row>
    <row r="81" ht="13.5" customHeight="1" x14ac:dyDescent="0.25"/>
  </sheetData>
  <autoFilter ref="A12:BK72" xr:uid="{00000000-0009-0000-0000-000004000000}"/>
  <mergeCells count="21">
    <mergeCell ref="A78:B78"/>
    <mergeCell ref="W9:Z11"/>
    <mergeCell ref="A8:A12"/>
    <mergeCell ref="B8:B12"/>
    <mergeCell ref="C8:F11"/>
    <mergeCell ref="C6:Z6"/>
    <mergeCell ref="A74:B74"/>
    <mergeCell ref="A75:B75"/>
    <mergeCell ref="A76:B76"/>
    <mergeCell ref="A77:B77"/>
    <mergeCell ref="G8:Z8"/>
    <mergeCell ref="AI8:AQ8"/>
    <mergeCell ref="G9:J11"/>
    <mergeCell ref="K9:N11"/>
    <mergeCell ref="O9:R11"/>
    <mergeCell ref="S9:V11"/>
    <mergeCell ref="AE9:AH11"/>
    <mergeCell ref="AI9:AL11"/>
    <mergeCell ref="AM9:AQ11"/>
    <mergeCell ref="AA8:AD11"/>
    <mergeCell ref="AE8:AH8"/>
  </mergeCells>
  <pageMargins left="0.23622047244094491" right="0.23622047244094491" top="0.74803149606299213" bottom="0.74803149606299213" header="0.31496062992125984" footer="0.31496062992125984"/>
  <pageSetup paperSize="9" scale="38" fitToWidth="2" orientation="landscape" r:id="rId1"/>
  <headerFooter alignWithMargins="0"/>
  <colBreaks count="1" manualBreakCount="1">
    <brk id="22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5"/>
  </sheetPr>
  <dimension ref="A1:BK86"/>
  <sheetViews>
    <sheetView tabSelected="1" zoomScaleNormal="100" zoomScaleSheetLayoutView="84" workbookViewId="0">
      <pane xSplit="2" ySplit="13" topLeftCell="AF20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AN83" sqref="AN83"/>
    </sheetView>
  </sheetViews>
  <sheetFormatPr defaultColWidth="9.140625" defaultRowHeight="15" x14ac:dyDescent="0.25"/>
  <cols>
    <col min="1" max="1" width="4.140625" style="1" customWidth="1"/>
    <col min="2" max="2" width="32.140625" style="1" customWidth="1"/>
    <col min="3" max="3" width="15.7109375" style="1" customWidth="1"/>
    <col min="4" max="4" width="16.85546875" style="1" customWidth="1"/>
    <col min="5" max="5" width="12.85546875" style="1" customWidth="1"/>
    <col min="6" max="6" width="19.7109375" style="1" customWidth="1"/>
    <col min="7" max="7" width="17.85546875" style="1" customWidth="1"/>
    <col min="8" max="8" width="13.5703125" style="1" customWidth="1"/>
    <col min="9" max="9" width="18.5703125" style="1" customWidth="1"/>
    <col min="10" max="10" width="16.42578125" style="1" customWidth="1"/>
    <col min="11" max="11" width="13.42578125" style="1" customWidth="1"/>
    <col min="12" max="12" width="20.140625" style="1" customWidth="1"/>
    <col min="13" max="13" width="15" style="1" customWidth="1"/>
    <col min="14" max="14" width="15.28515625" style="1" customWidth="1"/>
    <col min="15" max="15" width="17" style="1" customWidth="1"/>
    <col min="16" max="16" width="18.42578125" style="1" customWidth="1"/>
    <col min="17" max="17" width="17.7109375" style="1" customWidth="1"/>
    <col min="18" max="18" width="13.5703125" style="1" customWidth="1"/>
    <col min="19" max="19" width="15.42578125" style="1" customWidth="1"/>
    <col min="20" max="20" width="14.28515625" style="1" customWidth="1"/>
    <col min="21" max="21" width="17.42578125" style="1" customWidth="1"/>
    <col min="22" max="22" width="18.5703125" style="1" customWidth="1"/>
    <col min="23" max="27" width="16.42578125" style="1" customWidth="1"/>
    <col min="28" max="28" width="17" style="1" customWidth="1"/>
    <col min="29" max="29" width="15.140625" style="1" customWidth="1"/>
    <col min="30" max="30" width="11.42578125" style="1" customWidth="1"/>
    <col min="31" max="31" width="12.42578125" style="1" customWidth="1"/>
    <col min="32" max="32" width="11" style="1" customWidth="1"/>
    <col min="33" max="34" width="17.5703125" style="1" customWidth="1"/>
    <col min="35" max="35" width="15.7109375" style="1" customWidth="1"/>
    <col min="36" max="37" width="17.5703125" style="1" customWidth="1"/>
    <col min="38" max="38" width="15.7109375" style="1" customWidth="1"/>
    <col min="39" max="40" width="17.5703125" style="1" customWidth="1"/>
    <col min="41" max="41" width="19" style="1" customWidth="1"/>
    <col min="42" max="42" width="9.5703125" style="1" bestFit="1" customWidth="1"/>
    <col min="43" max="43" width="14.85546875" style="1" bestFit="1" customWidth="1"/>
    <col min="44" max="44" width="17.7109375" style="1" customWidth="1"/>
    <col min="45" max="16384" width="9.140625" style="1"/>
  </cols>
  <sheetData>
    <row r="1" spans="1:44" x14ac:dyDescent="0.25">
      <c r="T1" s="130" t="s">
        <v>26</v>
      </c>
      <c r="AI1" s="130"/>
      <c r="AL1" s="130"/>
      <c r="AO1" s="130" t="s">
        <v>26</v>
      </c>
    </row>
    <row r="2" spans="1:44" x14ac:dyDescent="0.25">
      <c r="T2" s="130" t="s">
        <v>27</v>
      </c>
      <c r="AI2" s="130"/>
      <c r="AL2" s="130"/>
      <c r="AO2" s="130" t="s">
        <v>27</v>
      </c>
    </row>
    <row r="3" spans="1:44" x14ac:dyDescent="0.25">
      <c r="T3" s="130" t="s">
        <v>28</v>
      </c>
      <c r="AI3" s="130"/>
      <c r="AL3" s="130"/>
      <c r="AO3" s="130" t="s">
        <v>28</v>
      </c>
    </row>
    <row r="4" spans="1:44" x14ac:dyDescent="0.25">
      <c r="T4" s="130" t="str">
        <f>'Скорая медицинская помощь'!$N$4</f>
        <v>от  18.02.2022 года № 2 /2022</v>
      </c>
      <c r="AI4" s="130"/>
      <c r="AL4" s="130"/>
      <c r="AO4" s="130" t="str">
        <f>'Скорая медицинская помощь'!$N$4</f>
        <v>от  18.02.2022 года № 2 /2022</v>
      </c>
    </row>
    <row r="7" spans="1:44" x14ac:dyDescent="0.25">
      <c r="A7" s="405" t="s">
        <v>49</v>
      </c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405"/>
      <c r="O7" s="405"/>
      <c r="P7" s="405"/>
      <c r="Q7" s="405"/>
      <c r="R7" s="405"/>
      <c r="S7" s="405"/>
      <c r="T7" s="405"/>
      <c r="U7" s="19"/>
      <c r="V7" s="19"/>
      <c r="W7" s="19"/>
      <c r="X7" s="19"/>
      <c r="Y7" s="19"/>
      <c r="Z7" s="19"/>
      <c r="AA7" s="19"/>
      <c r="AB7" s="19"/>
      <c r="AC7" s="196">
        <f>AC15+AC16</f>
        <v>0</v>
      </c>
      <c r="AD7" s="19"/>
      <c r="AE7" s="19"/>
      <c r="AF7" s="19"/>
      <c r="AG7" s="20"/>
      <c r="AJ7" s="20"/>
      <c r="AM7" s="20"/>
    </row>
    <row r="8" spans="1:44" ht="12.6" customHeight="1" x14ac:dyDescent="0.25">
      <c r="O8" s="35"/>
    </row>
    <row r="9" spans="1:44" s="2" customFormat="1" ht="12.75" customHeight="1" x14ac:dyDescent="0.25">
      <c r="A9" s="308" t="s">
        <v>0</v>
      </c>
      <c r="B9" s="311" t="s">
        <v>1</v>
      </c>
      <c r="C9" s="335" t="str">
        <f>'Скорая медицинская помощь'!C8</f>
        <v>Скорая медицинская помощь</v>
      </c>
      <c r="D9" s="336"/>
      <c r="E9" s="337"/>
      <c r="F9" s="418" t="s">
        <v>2</v>
      </c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20"/>
      <c r="U9" s="335" t="str">
        <f>'Круглосуточный стационар'!C8</f>
        <v>Медицинская помощь в условиях круглосуточного стационара</v>
      </c>
      <c r="V9" s="336"/>
      <c r="W9" s="427"/>
      <c r="X9" s="294" t="str">
        <f>'Круглосуточный стационар'!O8</f>
        <v>в том числе: высокотехнологичная медицинская помощь</v>
      </c>
      <c r="Y9" s="295"/>
      <c r="Z9" s="296"/>
      <c r="AA9" s="294" t="str">
        <f>'Дневной стационар'!C8</f>
        <v>Медицинская помощь в условиях дневного стационара</v>
      </c>
      <c r="AB9" s="295"/>
      <c r="AC9" s="295"/>
      <c r="AD9" s="295"/>
      <c r="AE9" s="295"/>
      <c r="AF9" s="296"/>
      <c r="AG9" s="335" t="s">
        <v>52</v>
      </c>
      <c r="AH9" s="336"/>
      <c r="AI9" s="427"/>
      <c r="AJ9" s="421" t="s">
        <v>51</v>
      </c>
      <c r="AK9" s="422"/>
      <c r="AL9" s="423"/>
      <c r="AM9" s="335" t="s">
        <v>53</v>
      </c>
      <c r="AN9" s="336"/>
      <c r="AO9" s="427"/>
    </row>
    <row r="10" spans="1:44" s="2" customFormat="1" ht="13.5" customHeight="1" x14ac:dyDescent="0.25">
      <c r="A10" s="309"/>
      <c r="B10" s="312"/>
      <c r="C10" s="406"/>
      <c r="D10" s="407"/>
      <c r="E10" s="408"/>
      <c r="F10" s="409" t="str">
        <f>Поликлиника!C11</f>
        <v xml:space="preserve">Комплексные посещения с профилактической целью </v>
      </c>
      <c r="G10" s="410"/>
      <c r="H10" s="411"/>
      <c r="I10" s="409" t="str">
        <f>Поликлиника!P11</f>
        <v xml:space="preserve">Посещения с иной целью </v>
      </c>
      <c r="J10" s="410"/>
      <c r="K10" s="411"/>
      <c r="L10" s="407" t="str">
        <f>Поликлиника!AN11</f>
        <v>Посещения по неотложной помощи</v>
      </c>
      <c r="M10" s="407"/>
      <c r="N10" s="407"/>
      <c r="O10" s="407" t="str">
        <f>Поликлиника!AZ11</f>
        <v>Обращения по заболеванию</v>
      </c>
      <c r="P10" s="407"/>
      <c r="Q10" s="407"/>
      <c r="R10" s="414" t="str">
        <f>Поликлиника!BN11</f>
        <v>в том числе: диагностические исследования</v>
      </c>
      <c r="S10" s="410"/>
      <c r="T10" s="415"/>
      <c r="U10" s="406"/>
      <c r="V10" s="407"/>
      <c r="W10" s="428"/>
      <c r="X10" s="297"/>
      <c r="Y10" s="298"/>
      <c r="Z10" s="299"/>
      <c r="AA10" s="297"/>
      <c r="AB10" s="298"/>
      <c r="AC10" s="298"/>
      <c r="AD10" s="298"/>
      <c r="AE10" s="298"/>
      <c r="AF10" s="299"/>
      <c r="AG10" s="406"/>
      <c r="AH10" s="407"/>
      <c r="AI10" s="428"/>
      <c r="AJ10" s="424"/>
      <c r="AK10" s="425"/>
      <c r="AL10" s="426"/>
      <c r="AM10" s="406"/>
      <c r="AN10" s="407"/>
      <c r="AO10" s="428"/>
    </row>
    <row r="11" spans="1:44" s="2" customFormat="1" ht="12" customHeight="1" x14ac:dyDescent="0.25">
      <c r="A11" s="309"/>
      <c r="B11" s="312"/>
      <c r="C11" s="406"/>
      <c r="D11" s="407"/>
      <c r="E11" s="408"/>
      <c r="F11" s="297"/>
      <c r="G11" s="298"/>
      <c r="H11" s="412"/>
      <c r="I11" s="297"/>
      <c r="J11" s="298"/>
      <c r="K11" s="412"/>
      <c r="L11" s="407"/>
      <c r="M11" s="407"/>
      <c r="N11" s="407"/>
      <c r="O11" s="407"/>
      <c r="P11" s="407"/>
      <c r="Q11" s="407"/>
      <c r="R11" s="416"/>
      <c r="S11" s="298"/>
      <c r="T11" s="299"/>
      <c r="U11" s="406"/>
      <c r="V11" s="407"/>
      <c r="W11" s="428"/>
      <c r="X11" s="297"/>
      <c r="Y11" s="298"/>
      <c r="Z11" s="299"/>
      <c r="AA11" s="297"/>
      <c r="AB11" s="298"/>
      <c r="AC11" s="298"/>
      <c r="AD11" s="298"/>
      <c r="AE11" s="298"/>
      <c r="AF11" s="299"/>
      <c r="AG11" s="406"/>
      <c r="AH11" s="407"/>
      <c r="AI11" s="428"/>
      <c r="AJ11" s="424"/>
      <c r="AK11" s="425"/>
      <c r="AL11" s="426"/>
      <c r="AM11" s="406"/>
      <c r="AN11" s="407"/>
      <c r="AO11" s="428"/>
    </row>
    <row r="12" spans="1:44" s="2" customFormat="1" ht="12.75" customHeight="1" x14ac:dyDescent="0.25">
      <c r="A12" s="309"/>
      <c r="B12" s="312"/>
      <c r="C12" s="406"/>
      <c r="D12" s="407"/>
      <c r="E12" s="408"/>
      <c r="F12" s="300"/>
      <c r="G12" s="301"/>
      <c r="H12" s="413"/>
      <c r="I12" s="300"/>
      <c r="J12" s="301"/>
      <c r="K12" s="413"/>
      <c r="L12" s="407"/>
      <c r="M12" s="407"/>
      <c r="N12" s="407"/>
      <c r="O12" s="407"/>
      <c r="P12" s="407"/>
      <c r="Q12" s="407"/>
      <c r="R12" s="417"/>
      <c r="S12" s="301"/>
      <c r="T12" s="302"/>
      <c r="U12" s="406"/>
      <c r="V12" s="407"/>
      <c r="W12" s="428"/>
      <c r="X12" s="300"/>
      <c r="Y12" s="301"/>
      <c r="Z12" s="302"/>
      <c r="AA12" s="300"/>
      <c r="AB12" s="301"/>
      <c r="AC12" s="301"/>
      <c r="AD12" s="301"/>
      <c r="AE12" s="301"/>
      <c r="AF12" s="302"/>
      <c r="AG12" s="406"/>
      <c r="AH12" s="407"/>
      <c r="AI12" s="428"/>
      <c r="AJ12" s="424"/>
      <c r="AK12" s="425"/>
      <c r="AL12" s="426"/>
      <c r="AM12" s="406"/>
      <c r="AN12" s="407"/>
      <c r="AO12" s="428"/>
    </row>
    <row r="13" spans="1:44" s="3" customFormat="1" ht="120" customHeight="1" x14ac:dyDescent="0.25">
      <c r="A13" s="310"/>
      <c r="B13" s="313"/>
      <c r="C13" s="21" t="str">
        <f>'Скорая медицинская помощь'!C12</f>
        <v>Утвержденное плановое задание в соответствии с заседанием Комиссии 1/2022</v>
      </c>
      <c r="D13" s="22" t="str">
        <f>'Скорая медицинская помощь'!E12</f>
        <v>Проект планового задания для заседания Комиссии 2/2022</v>
      </c>
      <c r="E13" s="42" t="s">
        <v>3</v>
      </c>
      <c r="F13" s="21" t="str">
        <f>$C$13</f>
        <v>Утвержденное плановое задание в соответствии с заседанием Комиссии 1/2022</v>
      </c>
      <c r="G13" s="22" t="str">
        <f>$D$13</f>
        <v>Проект планового задания для заседания Комиссии 2/2022</v>
      </c>
      <c r="H13" s="23" t="s">
        <v>4</v>
      </c>
      <c r="I13" s="21" t="str">
        <f>$C$13</f>
        <v>Утвержденное плановое задание в соответствии с заседанием Комиссии 1/2022</v>
      </c>
      <c r="J13" s="22" t="str">
        <f>$D$13</f>
        <v>Проект планового задания для заседания Комиссии 2/2022</v>
      </c>
      <c r="K13" s="23" t="s">
        <v>4</v>
      </c>
      <c r="L13" s="21" t="str">
        <f>$C$13</f>
        <v>Утвержденное плановое задание в соответствии с заседанием Комиссии 1/2022</v>
      </c>
      <c r="M13" s="22" t="str">
        <f>$D$13</f>
        <v>Проект планового задания для заседания Комиссии 2/2022</v>
      </c>
      <c r="N13" s="23" t="s">
        <v>4</v>
      </c>
      <c r="O13" s="21" t="str">
        <f>$C$13</f>
        <v>Утвержденное плановое задание в соответствии с заседанием Комиссии 1/2022</v>
      </c>
      <c r="P13" s="22" t="str">
        <f>$D$13</f>
        <v>Проект планового задания для заседания Комиссии 2/2022</v>
      </c>
      <c r="Q13" s="23" t="s">
        <v>4</v>
      </c>
      <c r="R13" s="21" t="str">
        <f>$C$13</f>
        <v>Утвержденное плановое задание в соответствии с заседанием Комиссии 1/2022</v>
      </c>
      <c r="S13" s="22" t="str">
        <f>$D$13</f>
        <v>Проект планового задания для заседания Комиссии 2/2022</v>
      </c>
      <c r="T13" s="43" t="s">
        <v>4</v>
      </c>
      <c r="U13" s="21" t="str">
        <f>$C$13</f>
        <v>Утвержденное плановое задание в соответствии с заседанием Комиссии 1/2022</v>
      </c>
      <c r="V13" s="22" t="str">
        <f>$D$13</f>
        <v>Проект планового задания для заседания Комиссии 2/2022</v>
      </c>
      <c r="W13" s="43" t="s">
        <v>4</v>
      </c>
      <c r="X13" s="21" t="str">
        <f>$C$13</f>
        <v>Утвержденное плановое задание в соответствии с заседанием Комиссии 1/2022</v>
      </c>
      <c r="Y13" s="22" t="str">
        <f>$D$13</f>
        <v>Проект планового задания для заседания Комиссии 2/2022</v>
      </c>
      <c r="Z13" s="43" t="s">
        <v>4</v>
      </c>
      <c r="AA13" s="44" t="str">
        <f>$C$13</f>
        <v>Утвержденное плановое задание в соответствии с заседанием Комиссии 1/2022</v>
      </c>
      <c r="AB13" s="22" t="str">
        <f>$D$13</f>
        <v>Проект планового задания для заседания Комиссии 2/2022</v>
      </c>
      <c r="AC13" s="23" t="s">
        <v>4</v>
      </c>
      <c r="AD13" s="21" t="str">
        <f>$C$13</f>
        <v>Утвержденное плановое задание в соответствии с заседанием Комиссии 1/2022</v>
      </c>
      <c r="AE13" s="22" t="str">
        <f>$D$13</f>
        <v>Проект планового задания для заседания Комиссии 2/2022</v>
      </c>
      <c r="AF13" s="43" t="s">
        <v>4</v>
      </c>
      <c r="AG13" s="21" t="str">
        <f>$C$13</f>
        <v>Утвержденное плановое задание в соответствии с заседанием Комиссии 1/2022</v>
      </c>
      <c r="AH13" s="22" t="str">
        <f>$D$13</f>
        <v>Проект планового задания для заседания Комиссии 2/2022</v>
      </c>
      <c r="AI13" s="43" t="s">
        <v>4</v>
      </c>
      <c r="AJ13" s="21" t="str">
        <f>$C$13</f>
        <v>Утвержденное плановое задание в соответствии с заседанием Комиссии 1/2022</v>
      </c>
      <c r="AK13" s="22" t="str">
        <f>$D$13</f>
        <v>Проект планового задания для заседания Комиссии 2/2022</v>
      </c>
      <c r="AL13" s="43" t="s">
        <v>4</v>
      </c>
      <c r="AM13" s="21" t="str">
        <f>$C$13</f>
        <v>Утвержденное плановое задание в соответствии с заседанием Комиссии 1/2022</v>
      </c>
      <c r="AN13" s="22" t="str">
        <f>$D$13</f>
        <v>Проект планового задания для заседания Комиссии 2/2022</v>
      </c>
      <c r="AO13" s="43" t="s">
        <v>4</v>
      </c>
    </row>
    <row r="14" spans="1:44" x14ac:dyDescent="0.25">
      <c r="A14" s="25">
        <v>1</v>
      </c>
      <c r="B14" s="26" t="str">
        <f>'Скорая медицинская помощь'!B14</f>
        <v>ККБ Лукашевского</v>
      </c>
      <c r="C14" s="45">
        <f>'Скорая медицинская помощь'!D14</f>
        <v>0</v>
      </c>
      <c r="D14" s="46">
        <f>'Скорая медицинская помощь'!F14</f>
        <v>0</v>
      </c>
      <c r="E14" s="47">
        <f>D14-C14</f>
        <v>0</v>
      </c>
      <c r="F14" s="45">
        <f>Поликлиника!D14</f>
        <v>0</v>
      </c>
      <c r="G14" s="46">
        <f>Поликлиника!F14</f>
        <v>0</v>
      </c>
      <c r="H14" s="48">
        <f>G14-F14</f>
        <v>0</v>
      </c>
      <c r="I14" s="46">
        <f>Поликлиника!Q14</f>
        <v>11750</v>
      </c>
      <c r="J14" s="46">
        <f>Поликлиника!U14</f>
        <v>11750</v>
      </c>
      <c r="K14" s="48">
        <f>J14-I14</f>
        <v>0</v>
      </c>
      <c r="L14" s="49">
        <f>Поликлиника!AO14</f>
        <v>23097.89</v>
      </c>
      <c r="M14" s="49">
        <f>Поликлиника!AQ14</f>
        <v>23097.89</v>
      </c>
      <c r="N14" s="50">
        <f>M14-L14</f>
        <v>0</v>
      </c>
      <c r="O14" s="46">
        <f>Поликлиника!BA14</f>
        <v>38320.800000000003</v>
      </c>
      <c r="P14" s="46">
        <f>Поликлиника!BC14</f>
        <v>38320.800000000003</v>
      </c>
      <c r="Q14" s="48">
        <f>P14-O14</f>
        <v>0</v>
      </c>
      <c r="R14" s="51">
        <f>Поликлиника!BO14</f>
        <v>20336.129900000004</v>
      </c>
      <c r="S14" s="51">
        <f>Поликлиника!BQ14</f>
        <v>20336.129900000004</v>
      </c>
      <c r="T14" s="52">
        <f>S14-R14</f>
        <v>0</v>
      </c>
      <c r="U14" s="53">
        <f>'Круглосуточный стационар'!D14</f>
        <v>1486533.8</v>
      </c>
      <c r="V14" s="54">
        <f>'Круглосуточный стационар'!F14</f>
        <v>1486533.8</v>
      </c>
      <c r="W14" s="52">
        <f>V14-U14</f>
        <v>0</v>
      </c>
      <c r="X14" s="53">
        <f>'Круглосуточный стационар'!P14</f>
        <v>92759.16</v>
      </c>
      <c r="Y14" s="54">
        <f>'Круглосуточный стационар'!R14</f>
        <v>87620.290000000023</v>
      </c>
      <c r="Z14" s="52">
        <f t="shared" ref="Z14" si="0">Y14-X14</f>
        <v>-5138.8699999999808</v>
      </c>
      <c r="AA14" s="55">
        <f>'Дневной стационар'!D14</f>
        <v>129177.84999999999</v>
      </c>
      <c r="AB14" s="46">
        <f>'Дневной стационар'!F14</f>
        <v>129177.84999999999</v>
      </c>
      <c r="AC14" s="48">
        <f>AB14-AA14</f>
        <v>0</v>
      </c>
      <c r="AD14" s="46"/>
      <c r="AE14" s="46"/>
      <c r="AF14" s="52">
        <f>AE14-AD14</f>
        <v>0</v>
      </c>
      <c r="AG14" s="56">
        <f>C14+F14+L14+O14+U14+AA14+AD14+I14</f>
        <v>1688880.34</v>
      </c>
      <c r="AH14" s="57">
        <f>D14+G14+M14+P14+V14+AB14+AE14+J14</f>
        <v>1688880.34</v>
      </c>
      <c r="AI14" s="36">
        <f>AH14-AG14</f>
        <v>0</v>
      </c>
      <c r="AJ14" s="56">
        <f>[1]ККБ!$T$15</f>
        <v>18677.641499999998</v>
      </c>
      <c r="AK14" s="57">
        <f>[2]ККБ!$T$15</f>
        <v>18677.641499999998</v>
      </c>
      <c r="AL14" s="36">
        <f>AK14-AJ14</f>
        <v>0</v>
      </c>
      <c r="AM14" s="56">
        <f>[1]ККБ!$T$14</f>
        <v>1670202.6985000002</v>
      </c>
      <c r="AN14" s="57">
        <f>[2]ККБ!$T$14</f>
        <v>1670202.6985000002</v>
      </c>
      <c r="AO14" s="36">
        <f>AN14-AM14</f>
        <v>0</v>
      </c>
      <c r="AQ14" s="190"/>
      <c r="AR14" s="190"/>
    </row>
    <row r="15" spans="1:44" x14ac:dyDescent="0.25">
      <c r="A15" s="27">
        <v>2</v>
      </c>
      <c r="B15" s="28" t="str">
        <f>'Скорая медицинская помощь'!B15</f>
        <v>ККДБ</v>
      </c>
      <c r="C15" s="45">
        <f>'Скорая медицинская помощь'!D15</f>
        <v>0</v>
      </c>
      <c r="D15" s="46">
        <f>'Скорая медицинская помощь'!F15</f>
        <v>0</v>
      </c>
      <c r="E15" s="47">
        <f t="shared" ref="E15:E65" si="1">D15-C15</f>
        <v>0</v>
      </c>
      <c r="F15" s="45">
        <f>Поликлиника!D15</f>
        <v>0</v>
      </c>
      <c r="G15" s="46">
        <f>Поликлиника!F15</f>
        <v>0</v>
      </c>
      <c r="H15" s="48">
        <f t="shared" ref="H15:H65" si="2">G15-F15</f>
        <v>0</v>
      </c>
      <c r="I15" s="46">
        <f>Поликлиника!Q15</f>
        <v>8527.5399999999991</v>
      </c>
      <c r="J15" s="46">
        <f>Поликлиника!U15</f>
        <v>8527.5399999999991</v>
      </c>
      <c r="K15" s="48">
        <f t="shared" ref="K15:K65" si="3">J15-I15</f>
        <v>0</v>
      </c>
      <c r="L15" s="49">
        <f>Поликлиника!AO15</f>
        <v>11748.619999999999</v>
      </c>
      <c r="M15" s="49">
        <f>Поликлиника!AQ15</f>
        <v>11748.619999999999</v>
      </c>
      <c r="N15" s="50">
        <f t="shared" ref="N15:N65" si="4">M15-L15</f>
        <v>0</v>
      </c>
      <c r="O15" s="46">
        <f>Поликлиника!BA15</f>
        <v>23106.1</v>
      </c>
      <c r="P15" s="46">
        <f>Поликлиника!BC15</f>
        <v>23106.1</v>
      </c>
      <c r="Q15" s="48">
        <f t="shared" ref="Q15:Q65" si="5">P15-O15</f>
        <v>0</v>
      </c>
      <c r="R15" s="51">
        <f>Поликлиника!BO15</f>
        <v>10619.973959999999</v>
      </c>
      <c r="S15" s="51">
        <f>Поликлиника!BQ15</f>
        <v>10619.973959999999</v>
      </c>
      <c r="T15" s="52">
        <f t="shared" ref="T15:T65" si="6">S15-R15</f>
        <v>0</v>
      </c>
      <c r="U15" s="53">
        <f>'Круглосуточный стационар'!D15</f>
        <v>400516.48</v>
      </c>
      <c r="V15" s="54">
        <f>'Круглосуточный стационар'!F15</f>
        <v>400516.48</v>
      </c>
      <c r="W15" s="52">
        <f t="shared" ref="W15:W65" si="7">V15-U15</f>
        <v>0</v>
      </c>
      <c r="X15" s="53">
        <f>'Круглосуточный стационар'!P15</f>
        <v>23319.13</v>
      </c>
      <c r="Y15" s="54">
        <f>'Круглосуточный стационар'!R15</f>
        <v>23319.13</v>
      </c>
      <c r="Z15" s="52">
        <f t="shared" ref="Z15:Z65" si="8">Y15-X15</f>
        <v>0</v>
      </c>
      <c r="AA15" s="55">
        <f>'Дневной стационар'!D15</f>
        <v>49138.44</v>
      </c>
      <c r="AB15" s="46">
        <f>'Дневной стационар'!F15</f>
        <v>49138.44</v>
      </c>
      <c r="AC15" s="48">
        <f t="shared" ref="AC15:AC65" si="9">AB15-AA15</f>
        <v>0</v>
      </c>
      <c r="AD15" s="46"/>
      <c r="AE15" s="46"/>
      <c r="AF15" s="52">
        <f t="shared" ref="AF15:AF65" si="10">AE15-AD15</f>
        <v>0</v>
      </c>
      <c r="AG15" s="56">
        <f t="shared" ref="AG15:AG65" si="11">C15+F15+L15+O15+U15+AA15+AD15+I15</f>
        <v>493037.17999999993</v>
      </c>
      <c r="AH15" s="57">
        <f t="shared" ref="AH15:AH65" si="12">D15+G15+M15+P15+V15+AB15+AE15+J15</f>
        <v>493037.17999999993</v>
      </c>
      <c r="AI15" s="36">
        <f t="shared" ref="AI15:AI65" si="13">AH15-AG15</f>
        <v>0</v>
      </c>
      <c r="AJ15" s="56">
        <f>[1]ККДБ!$T$15</f>
        <v>2203.15726</v>
      </c>
      <c r="AK15" s="57">
        <f>[2]ККДБ!$T$15</f>
        <v>2203.9372600000002</v>
      </c>
      <c r="AL15" s="36">
        <f t="shared" ref="AL15:AL73" si="14">AK15-AJ15</f>
        <v>0.78000000000020009</v>
      </c>
      <c r="AM15" s="56">
        <f>[1]ККДБ!$T$14</f>
        <v>490834.02273999999</v>
      </c>
      <c r="AN15" s="57">
        <f>[2]ККДБ!$T$14</f>
        <v>490833.24274000002</v>
      </c>
      <c r="AO15" s="36">
        <f t="shared" ref="AO15:AO73" si="15">AN15-AM15</f>
        <v>-0.77999999996973202</v>
      </c>
      <c r="AQ15" s="190"/>
      <c r="AR15" s="190"/>
    </row>
    <row r="16" spans="1:44" x14ac:dyDescent="0.25">
      <c r="A16" s="25">
        <v>3</v>
      </c>
      <c r="B16" s="28" t="str">
        <f>'Скорая медицинская помощь'!B16</f>
        <v>ККОД</v>
      </c>
      <c r="C16" s="45">
        <f>'Скорая медицинская помощь'!D16</f>
        <v>0</v>
      </c>
      <c r="D16" s="46">
        <f>'Скорая медицинская помощь'!F16</f>
        <v>0</v>
      </c>
      <c r="E16" s="47">
        <f t="shared" si="1"/>
        <v>0</v>
      </c>
      <c r="F16" s="45">
        <f>Поликлиника!D16</f>
        <v>0</v>
      </c>
      <c r="G16" s="46">
        <f>Поликлиника!F16</f>
        <v>0</v>
      </c>
      <c r="H16" s="48">
        <f t="shared" si="2"/>
        <v>0</v>
      </c>
      <c r="I16" s="46">
        <f>Поликлиника!Q16</f>
        <v>35059.879999999997</v>
      </c>
      <c r="J16" s="46">
        <f>Поликлиника!U16</f>
        <v>35059.879999999997</v>
      </c>
      <c r="K16" s="48">
        <f t="shared" si="3"/>
        <v>0</v>
      </c>
      <c r="L16" s="49">
        <f>Поликлиника!AO16</f>
        <v>0</v>
      </c>
      <c r="M16" s="49">
        <f>Поликлиника!AQ16</f>
        <v>0</v>
      </c>
      <c r="N16" s="50">
        <f t="shared" si="4"/>
        <v>0</v>
      </c>
      <c r="O16" s="46">
        <f>Поликлиника!BA16</f>
        <v>199662.58</v>
      </c>
      <c r="P16" s="46">
        <f>Поликлиника!BC16</f>
        <v>200392.89</v>
      </c>
      <c r="Q16" s="48">
        <f t="shared" si="5"/>
        <v>730.31000000002678</v>
      </c>
      <c r="R16" s="51">
        <f>Поликлиника!BO16</f>
        <v>115299.35088</v>
      </c>
      <c r="S16" s="51">
        <f>Поликлиника!BQ16</f>
        <v>118237.46088</v>
      </c>
      <c r="T16" s="52">
        <f t="shared" si="6"/>
        <v>2938.1100000000006</v>
      </c>
      <c r="U16" s="53">
        <f>'Круглосуточный стационар'!D16</f>
        <v>684193.68</v>
      </c>
      <c r="V16" s="54">
        <f>'Круглосуточный стационар'!F16</f>
        <v>684193.68</v>
      </c>
      <c r="W16" s="52">
        <f t="shared" si="7"/>
        <v>0</v>
      </c>
      <c r="X16" s="53">
        <f>'Круглосуточный стационар'!P16</f>
        <v>0</v>
      </c>
      <c r="Y16" s="54">
        <f>'Круглосуточный стационар'!R16</f>
        <v>0</v>
      </c>
      <c r="Z16" s="52">
        <f t="shared" si="8"/>
        <v>0</v>
      </c>
      <c r="AA16" s="55">
        <f>'Дневной стационар'!D16</f>
        <v>426665.27</v>
      </c>
      <c r="AB16" s="46">
        <f>'Дневной стационар'!F16</f>
        <v>426665.27</v>
      </c>
      <c r="AC16" s="48">
        <f t="shared" si="9"/>
        <v>0</v>
      </c>
      <c r="AD16" s="46"/>
      <c r="AE16" s="46"/>
      <c r="AF16" s="52">
        <f t="shared" si="10"/>
        <v>0</v>
      </c>
      <c r="AG16" s="56">
        <f t="shared" si="11"/>
        <v>1345581.41</v>
      </c>
      <c r="AH16" s="57">
        <f t="shared" si="12"/>
        <v>1346311.72</v>
      </c>
      <c r="AI16" s="36">
        <f t="shared" si="13"/>
        <v>730.31000000005588</v>
      </c>
      <c r="AJ16" s="56">
        <f>[1]Онко!$T$15</f>
        <v>4332.9231199999995</v>
      </c>
      <c r="AK16" s="57">
        <f>[2]Онко!$T$15</f>
        <v>4332.9231199999995</v>
      </c>
      <c r="AL16" s="36">
        <f t="shared" si="14"/>
        <v>0</v>
      </c>
      <c r="AM16" s="56">
        <f>[1]Онко!$T$14</f>
        <v>1341248.4868800002</v>
      </c>
      <c r="AN16" s="57">
        <f>[2]Онко!$T$14</f>
        <v>1341978.7968800003</v>
      </c>
      <c r="AO16" s="36">
        <f t="shared" si="15"/>
        <v>730.31000000005588</v>
      </c>
      <c r="AQ16" s="190"/>
      <c r="AR16" s="190"/>
    </row>
    <row r="17" spans="1:63" x14ac:dyDescent="0.25">
      <c r="A17" s="27">
        <v>4</v>
      </c>
      <c r="B17" s="28" t="str">
        <f>'Скорая медицинская помощь'!B17</f>
        <v>КККВД</v>
      </c>
      <c r="C17" s="45">
        <f>'Скорая медицинская помощь'!D17</f>
        <v>0</v>
      </c>
      <c r="D17" s="46">
        <f>'Скорая медицинская помощь'!F17</f>
        <v>0</v>
      </c>
      <c r="E17" s="47">
        <f t="shared" si="1"/>
        <v>0</v>
      </c>
      <c r="F17" s="45">
        <f>Поликлиника!D17</f>
        <v>0</v>
      </c>
      <c r="G17" s="46">
        <f>Поликлиника!F17</f>
        <v>0</v>
      </c>
      <c r="H17" s="48">
        <f t="shared" si="2"/>
        <v>0</v>
      </c>
      <c r="I17" s="46">
        <f>Поликлиника!Q17</f>
        <v>2816.97</v>
      </c>
      <c r="J17" s="46">
        <f>Поликлиника!U17</f>
        <v>2816.97</v>
      </c>
      <c r="K17" s="48">
        <f t="shared" si="3"/>
        <v>0</v>
      </c>
      <c r="L17" s="49">
        <f>Поликлиника!AO17</f>
        <v>0</v>
      </c>
      <c r="M17" s="49">
        <f>Поликлиника!AQ17</f>
        <v>0</v>
      </c>
      <c r="N17" s="50">
        <f t="shared" si="4"/>
        <v>0</v>
      </c>
      <c r="O17" s="46">
        <f>Поликлиника!BA17</f>
        <v>37140.44</v>
      </c>
      <c r="P17" s="46">
        <f>Поликлиника!BC17</f>
        <v>37140.44</v>
      </c>
      <c r="Q17" s="48">
        <f t="shared" si="5"/>
        <v>0</v>
      </c>
      <c r="R17" s="51">
        <f>Поликлиника!BO17</f>
        <v>0</v>
      </c>
      <c r="S17" s="51">
        <f>Поликлиника!BQ17</f>
        <v>0</v>
      </c>
      <c r="T17" s="52">
        <f t="shared" si="6"/>
        <v>0</v>
      </c>
      <c r="U17" s="53">
        <f>'Круглосуточный стационар'!D17</f>
        <v>51465.09</v>
      </c>
      <c r="V17" s="54">
        <f>'Круглосуточный стационар'!F17</f>
        <v>51465.09</v>
      </c>
      <c r="W17" s="52">
        <f t="shared" si="7"/>
        <v>0</v>
      </c>
      <c r="X17" s="53">
        <f>'Круглосуточный стационар'!P17</f>
        <v>0</v>
      </c>
      <c r="Y17" s="54">
        <f>'Круглосуточный стационар'!R17</f>
        <v>0</v>
      </c>
      <c r="Z17" s="52">
        <f t="shared" si="8"/>
        <v>0</v>
      </c>
      <c r="AA17" s="55">
        <f>'Дневной стационар'!D17</f>
        <v>80709.45</v>
      </c>
      <c r="AB17" s="46">
        <f>'Дневной стационар'!F17</f>
        <v>80709.45</v>
      </c>
      <c r="AC17" s="48">
        <f t="shared" si="9"/>
        <v>0</v>
      </c>
      <c r="AD17" s="46"/>
      <c r="AE17" s="46"/>
      <c r="AF17" s="52">
        <f t="shared" si="10"/>
        <v>0</v>
      </c>
      <c r="AG17" s="56">
        <f t="shared" si="11"/>
        <v>172131.94999999998</v>
      </c>
      <c r="AH17" s="57">
        <f t="shared" si="12"/>
        <v>172131.94999999998</v>
      </c>
      <c r="AI17" s="36">
        <f t="shared" si="13"/>
        <v>0</v>
      </c>
      <c r="AJ17" s="56">
        <f>[1]КВД!$T$15</f>
        <v>2516.3334500000001</v>
      </c>
      <c r="AK17" s="57">
        <f>[2]КВД!$T$15</f>
        <v>2516.3334500000001</v>
      </c>
      <c r="AL17" s="36">
        <f t="shared" si="14"/>
        <v>0</v>
      </c>
      <c r="AM17" s="56">
        <f>[1]КВД!$T$14</f>
        <v>169615.61655000001</v>
      </c>
      <c r="AN17" s="57">
        <f>[2]КВД!$T$14</f>
        <v>169615.61655000001</v>
      </c>
      <c r="AO17" s="36">
        <f t="shared" si="15"/>
        <v>0</v>
      </c>
      <c r="AQ17" s="190"/>
      <c r="AR17" s="190"/>
    </row>
    <row r="18" spans="1:63" x14ac:dyDescent="0.25">
      <c r="A18" s="25">
        <v>5</v>
      </c>
      <c r="B18" s="28" t="str">
        <f>'Скорая медицинская помощь'!B18</f>
        <v>Краев.стоматология</v>
      </c>
      <c r="C18" s="45">
        <f>'Скорая медицинская помощь'!D18</f>
        <v>0</v>
      </c>
      <c r="D18" s="46">
        <f>'Скорая медицинская помощь'!F18</f>
        <v>0</v>
      </c>
      <c r="E18" s="47">
        <f t="shared" si="1"/>
        <v>0</v>
      </c>
      <c r="F18" s="45">
        <f>Поликлиника!D18</f>
        <v>0</v>
      </c>
      <c r="G18" s="46">
        <f>Поликлиника!F18</f>
        <v>0</v>
      </c>
      <c r="H18" s="48">
        <f t="shared" si="2"/>
        <v>0</v>
      </c>
      <c r="I18" s="46">
        <f>Поликлиника!Q18</f>
        <v>45.48</v>
      </c>
      <c r="J18" s="46">
        <f>Поликлиника!U18</f>
        <v>45.48</v>
      </c>
      <c r="K18" s="48">
        <f t="shared" si="3"/>
        <v>0</v>
      </c>
      <c r="L18" s="49">
        <f>Поликлиника!AO18</f>
        <v>0</v>
      </c>
      <c r="M18" s="49">
        <f>Поликлиника!AQ18</f>
        <v>0</v>
      </c>
      <c r="N18" s="50">
        <f t="shared" si="4"/>
        <v>0</v>
      </c>
      <c r="O18" s="46">
        <f>Поликлиника!BA18</f>
        <v>68000</v>
      </c>
      <c r="P18" s="46">
        <f>Поликлиника!BC18</f>
        <v>68000</v>
      </c>
      <c r="Q18" s="48">
        <f t="shared" si="5"/>
        <v>0</v>
      </c>
      <c r="R18" s="51">
        <f>Поликлиника!BO18</f>
        <v>0</v>
      </c>
      <c r="S18" s="51">
        <f>Поликлиника!BQ18</f>
        <v>0</v>
      </c>
      <c r="T18" s="52">
        <f t="shared" si="6"/>
        <v>0</v>
      </c>
      <c r="U18" s="53">
        <f>'Круглосуточный стационар'!D18</f>
        <v>0</v>
      </c>
      <c r="V18" s="54">
        <f>'Круглосуточный стационар'!F18</f>
        <v>0</v>
      </c>
      <c r="W18" s="52">
        <f t="shared" si="7"/>
        <v>0</v>
      </c>
      <c r="X18" s="53">
        <f>'Круглосуточный стационар'!P18</f>
        <v>0</v>
      </c>
      <c r="Y18" s="54">
        <f>'Круглосуточный стационар'!R18</f>
        <v>0</v>
      </c>
      <c r="Z18" s="52">
        <f t="shared" si="8"/>
        <v>0</v>
      </c>
      <c r="AA18" s="55">
        <f>'Дневной стационар'!D18</f>
        <v>0</v>
      </c>
      <c r="AB18" s="46">
        <f>'Дневной стационар'!F18</f>
        <v>0</v>
      </c>
      <c r="AC18" s="48">
        <f t="shared" si="9"/>
        <v>0</v>
      </c>
      <c r="AD18" s="46"/>
      <c r="AE18" s="46"/>
      <c r="AF18" s="52">
        <f t="shared" si="10"/>
        <v>0</v>
      </c>
      <c r="AG18" s="56">
        <f t="shared" si="11"/>
        <v>68045.48</v>
      </c>
      <c r="AH18" s="57">
        <f t="shared" si="12"/>
        <v>68045.48</v>
      </c>
      <c r="AI18" s="36">
        <f t="shared" si="13"/>
        <v>0</v>
      </c>
      <c r="AJ18" s="56">
        <f>[1]Кр.стомат!$T$15</f>
        <v>0</v>
      </c>
      <c r="AK18" s="57">
        <f>[2]Кр.стомат!$T$15</f>
        <v>0</v>
      </c>
      <c r="AL18" s="36">
        <f t="shared" si="14"/>
        <v>0</v>
      </c>
      <c r="AM18" s="56">
        <f>[1]Кр.стомат!$T$14</f>
        <v>68045.48</v>
      </c>
      <c r="AN18" s="57">
        <f>[2]Кр.стомат!$T$14</f>
        <v>68045.48</v>
      </c>
      <c r="AO18" s="36">
        <f t="shared" si="15"/>
        <v>0</v>
      </c>
      <c r="AQ18" s="190"/>
      <c r="AR18" s="190"/>
    </row>
    <row r="19" spans="1:63" s="2" customFormat="1" x14ac:dyDescent="0.25">
      <c r="A19" s="27">
        <v>6</v>
      </c>
      <c r="B19" s="28" t="str">
        <f>'Скорая медицинская помощь'!B19</f>
        <v>ГДИБ</v>
      </c>
      <c r="C19" s="45">
        <f>'Скорая медицинская помощь'!D19</f>
        <v>0</v>
      </c>
      <c r="D19" s="46">
        <f>'Скорая медицинская помощь'!F19</f>
        <v>0</v>
      </c>
      <c r="E19" s="47">
        <f t="shared" si="1"/>
        <v>0</v>
      </c>
      <c r="F19" s="45">
        <f>Поликлиника!D19</f>
        <v>0</v>
      </c>
      <c r="G19" s="46">
        <f>Поликлиника!F19</f>
        <v>0</v>
      </c>
      <c r="H19" s="48">
        <f t="shared" si="2"/>
        <v>0</v>
      </c>
      <c r="I19" s="46">
        <f>Поликлиника!Q19</f>
        <v>0</v>
      </c>
      <c r="J19" s="46">
        <f>Поликлиника!U19</f>
        <v>0</v>
      </c>
      <c r="K19" s="48">
        <f t="shared" si="3"/>
        <v>0</v>
      </c>
      <c r="L19" s="49">
        <f>Поликлиника!AO19</f>
        <v>3422.51</v>
      </c>
      <c r="M19" s="49">
        <f>Поликлиника!AQ19</f>
        <v>3422.51</v>
      </c>
      <c r="N19" s="50">
        <f t="shared" si="4"/>
        <v>0</v>
      </c>
      <c r="O19" s="46">
        <f>Поликлиника!BA19</f>
        <v>56894.16</v>
      </c>
      <c r="P19" s="46">
        <f>Поликлиника!BC19</f>
        <v>56894.16</v>
      </c>
      <c r="Q19" s="48">
        <f t="shared" si="5"/>
        <v>0</v>
      </c>
      <c r="R19" s="51">
        <f>Поликлиника!BO19</f>
        <v>56894.161949999994</v>
      </c>
      <c r="S19" s="51">
        <f>Поликлиника!BQ19</f>
        <v>56894.161949999994</v>
      </c>
      <c r="T19" s="52">
        <f t="shared" si="6"/>
        <v>0</v>
      </c>
      <c r="U19" s="53">
        <f>'Круглосуточный стационар'!D19</f>
        <v>165692.88</v>
      </c>
      <c r="V19" s="54">
        <f>'Круглосуточный стационар'!F19</f>
        <v>165692.88</v>
      </c>
      <c r="W19" s="52">
        <f t="shared" si="7"/>
        <v>0</v>
      </c>
      <c r="X19" s="53">
        <f>'Круглосуточный стационар'!P19</f>
        <v>0</v>
      </c>
      <c r="Y19" s="54">
        <f>'Круглосуточный стационар'!R19</f>
        <v>0</v>
      </c>
      <c r="Z19" s="52">
        <f t="shared" si="8"/>
        <v>0</v>
      </c>
      <c r="AA19" s="55">
        <f>'Дневной стационар'!D19</f>
        <v>0</v>
      </c>
      <c r="AB19" s="46">
        <f>'Дневной стационар'!F19</f>
        <v>0</v>
      </c>
      <c r="AC19" s="48">
        <f t="shared" si="9"/>
        <v>0</v>
      </c>
      <c r="AD19" s="46"/>
      <c r="AE19" s="46"/>
      <c r="AF19" s="52">
        <f t="shared" si="10"/>
        <v>0</v>
      </c>
      <c r="AG19" s="56">
        <f t="shared" si="11"/>
        <v>226009.55000000002</v>
      </c>
      <c r="AH19" s="57">
        <f t="shared" si="12"/>
        <v>226009.55000000002</v>
      </c>
      <c r="AI19" s="36">
        <f t="shared" si="13"/>
        <v>0</v>
      </c>
      <c r="AJ19" s="56">
        <f>[1]ДИБ!$T$15</f>
        <v>120.22</v>
      </c>
      <c r="AK19" s="57">
        <f>[2]ДИБ!$T$15</f>
        <v>120.22</v>
      </c>
      <c r="AL19" s="36">
        <f t="shared" si="14"/>
        <v>0</v>
      </c>
      <c r="AM19" s="56">
        <f>[1]ДИБ!$T$14</f>
        <v>225889.33000000002</v>
      </c>
      <c r="AN19" s="57">
        <f>[2]ДИБ!$T$14</f>
        <v>225889.33000000002</v>
      </c>
      <c r="AO19" s="36">
        <f t="shared" si="15"/>
        <v>0</v>
      </c>
      <c r="AQ19" s="190"/>
      <c r="AR19" s="190"/>
    </row>
    <row r="20" spans="1:63" s="2" customFormat="1" x14ac:dyDescent="0.25">
      <c r="A20" s="25">
        <v>7</v>
      </c>
      <c r="B20" s="28" t="str">
        <f>'Скорая медицинская помощь'!B20</f>
        <v>КККД</v>
      </c>
      <c r="C20" s="45">
        <f>'Скорая медицинская помощь'!D20</f>
        <v>0</v>
      </c>
      <c r="D20" s="46">
        <f>'Скорая медицинская помощь'!F20</f>
        <v>0</v>
      </c>
      <c r="E20" s="47">
        <f t="shared" si="1"/>
        <v>0</v>
      </c>
      <c r="F20" s="45">
        <f>Поликлиника!D20</f>
        <v>15507.15</v>
      </c>
      <c r="G20" s="46">
        <f>Поликлиника!F20</f>
        <v>15507.15</v>
      </c>
      <c r="H20" s="48">
        <f t="shared" si="2"/>
        <v>0</v>
      </c>
      <c r="I20" s="46">
        <f>Поликлиника!Q20</f>
        <v>37448.06</v>
      </c>
      <c r="J20" s="46">
        <f>Поликлиника!U20</f>
        <v>37448.06</v>
      </c>
      <c r="K20" s="48">
        <f t="shared" si="3"/>
        <v>0</v>
      </c>
      <c r="L20" s="49">
        <f>Поликлиника!AO20</f>
        <v>3748.84</v>
      </c>
      <c r="M20" s="49">
        <f>Поликлиника!AQ20</f>
        <v>3748.84</v>
      </c>
      <c r="N20" s="50">
        <f t="shared" si="4"/>
        <v>0</v>
      </c>
      <c r="O20" s="46">
        <f>Поликлиника!BA20</f>
        <v>62264.15</v>
      </c>
      <c r="P20" s="46">
        <f>Поликлиника!BC20</f>
        <v>64122.8</v>
      </c>
      <c r="Q20" s="48">
        <f t="shared" si="5"/>
        <v>1858.6500000000015</v>
      </c>
      <c r="R20" s="51">
        <f>Поликлиника!BO20</f>
        <v>7728.24</v>
      </c>
      <c r="S20" s="51">
        <f>Поликлиника!BQ20</f>
        <v>7728.24</v>
      </c>
      <c r="T20" s="52">
        <f t="shared" si="6"/>
        <v>0</v>
      </c>
      <c r="U20" s="53">
        <f>'Круглосуточный стационар'!D20</f>
        <v>0</v>
      </c>
      <c r="V20" s="54">
        <f>'Круглосуточный стационар'!F20</f>
        <v>0</v>
      </c>
      <c r="W20" s="52">
        <f t="shared" si="7"/>
        <v>0</v>
      </c>
      <c r="X20" s="53">
        <f>'Круглосуточный стационар'!P20</f>
        <v>0</v>
      </c>
      <c r="Y20" s="54">
        <f>'Круглосуточный стационар'!R20</f>
        <v>0</v>
      </c>
      <c r="Z20" s="52">
        <f t="shared" si="8"/>
        <v>0</v>
      </c>
      <c r="AA20" s="55">
        <f>'Дневной стационар'!D20</f>
        <v>68044.740000000005</v>
      </c>
      <c r="AB20" s="46">
        <f>'Дневной стационар'!F20</f>
        <v>68044.740000000005</v>
      </c>
      <c r="AC20" s="48">
        <f t="shared" si="9"/>
        <v>0</v>
      </c>
      <c r="AD20" s="46"/>
      <c r="AE20" s="46"/>
      <c r="AF20" s="52">
        <f t="shared" si="10"/>
        <v>0</v>
      </c>
      <c r="AG20" s="56">
        <f t="shared" si="11"/>
        <v>187012.94</v>
      </c>
      <c r="AH20" s="57">
        <f t="shared" si="12"/>
        <v>188871.59000000003</v>
      </c>
      <c r="AI20" s="36">
        <f t="shared" si="13"/>
        <v>1858.6500000000233</v>
      </c>
      <c r="AJ20" s="56">
        <f>[1]КККД!$T$15</f>
        <v>4707.7988300000006</v>
      </c>
      <c r="AK20" s="57">
        <f>[2]КККД!$T$15</f>
        <v>4711.6988300000012</v>
      </c>
      <c r="AL20" s="36">
        <f t="shared" si="14"/>
        <v>3.9000000000005457</v>
      </c>
      <c r="AM20" s="56">
        <f>[1]КККД!$T$14</f>
        <v>182305.14116999999</v>
      </c>
      <c r="AN20" s="57">
        <f>[2]КККД!$T$14</f>
        <v>184159.89117000002</v>
      </c>
      <c r="AO20" s="36">
        <f t="shared" si="15"/>
        <v>1854.7500000000291</v>
      </c>
      <c r="AQ20" s="190"/>
      <c r="AR20" s="190"/>
    </row>
    <row r="21" spans="1:63" s="2" customFormat="1" x14ac:dyDescent="0.25">
      <c r="A21" s="27">
        <v>8</v>
      </c>
      <c r="B21" s="29" t="str">
        <f>'Скорая медицинская помощь'!B21</f>
        <v>ГБ № 1</v>
      </c>
      <c r="C21" s="45">
        <f>'Скорая медицинская помощь'!D21</f>
        <v>0</v>
      </c>
      <c r="D21" s="46">
        <f>'Скорая медицинская помощь'!F21</f>
        <v>0</v>
      </c>
      <c r="E21" s="47">
        <f t="shared" si="1"/>
        <v>0</v>
      </c>
      <c r="F21" s="45">
        <f>Поликлиника!D21</f>
        <v>37828.22</v>
      </c>
      <c r="G21" s="46">
        <f>Поликлиника!F21</f>
        <v>37828.22</v>
      </c>
      <c r="H21" s="48">
        <f t="shared" si="2"/>
        <v>0</v>
      </c>
      <c r="I21" s="46">
        <f>Поликлиника!Q21</f>
        <v>38183.740000000005</v>
      </c>
      <c r="J21" s="46">
        <f>Поликлиника!U21</f>
        <v>38183.740000000005</v>
      </c>
      <c r="K21" s="48">
        <f t="shared" si="3"/>
        <v>0</v>
      </c>
      <c r="L21" s="49">
        <f>Поликлиника!AO21</f>
        <v>8301.5499999999993</v>
      </c>
      <c r="M21" s="49">
        <f>Поликлиника!AQ21</f>
        <v>8301.5499999999993</v>
      </c>
      <c r="N21" s="50">
        <f t="shared" si="4"/>
        <v>0</v>
      </c>
      <c r="O21" s="46">
        <f>Поликлиника!BA21</f>
        <v>152175.37</v>
      </c>
      <c r="P21" s="46">
        <f>Поликлиника!BC21</f>
        <v>155204.76</v>
      </c>
      <c r="Q21" s="48">
        <f t="shared" si="5"/>
        <v>3029.390000000014</v>
      </c>
      <c r="R21" s="51">
        <f>Поликлиника!BO21</f>
        <v>3988.5260399999997</v>
      </c>
      <c r="S21" s="51">
        <f>Поликлиника!BQ21</f>
        <v>3988.5260399999997</v>
      </c>
      <c r="T21" s="52">
        <f t="shared" si="6"/>
        <v>0</v>
      </c>
      <c r="U21" s="53">
        <f>'Круглосуточный стационар'!D21</f>
        <v>416571.3</v>
      </c>
      <c r="V21" s="54">
        <f>'Круглосуточный стационар'!F21</f>
        <v>416571.3</v>
      </c>
      <c r="W21" s="52">
        <f t="shared" si="7"/>
        <v>0</v>
      </c>
      <c r="X21" s="53">
        <f>'Круглосуточный стационар'!P21</f>
        <v>0</v>
      </c>
      <c r="Y21" s="54">
        <f>'Круглосуточный стационар'!R21</f>
        <v>0</v>
      </c>
      <c r="Z21" s="52">
        <f t="shared" si="8"/>
        <v>0</v>
      </c>
      <c r="AA21" s="55">
        <f>'Дневной стационар'!D21</f>
        <v>18870.84</v>
      </c>
      <c r="AB21" s="46">
        <f>'Дневной стационар'!F21</f>
        <v>18870.84</v>
      </c>
      <c r="AC21" s="48">
        <f t="shared" si="9"/>
        <v>0</v>
      </c>
      <c r="AD21" s="46"/>
      <c r="AE21" s="46"/>
      <c r="AF21" s="52">
        <f t="shared" si="10"/>
        <v>0</v>
      </c>
      <c r="AG21" s="56">
        <f t="shared" si="11"/>
        <v>671931.0199999999</v>
      </c>
      <c r="AH21" s="57">
        <f t="shared" si="12"/>
        <v>674960.41</v>
      </c>
      <c r="AI21" s="36">
        <f t="shared" si="13"/>
        <v>3029.3900000001304</v>
      </c>
      <c r="AJ21" s="56">
        <f>[1]ГБ1!$T$15</f>
        <v>28018.389559999992</v>
      </c>
      <c r="AK21" s="57">
        <f>[2]ГБ1!$T$15</f>
        <v>28028.129559999994</v>
      </c>
      <c r="AL21" s="36">
        <f t="shared" si="14"/>
        <v>9.7400000000016007</v>
      </c>
      <c r="AM21" s="56">
        <f>[1]ГБ1!$T$14</f>
        <v>643912.63043999986</v>
      </c>
      <c r="AN21" s="57">
        <f>[2]ГБ1!$T$14</f>
        <v>646932.28044</v>
      </c>
      <c r="AO21" s="36">
        <f t="shared" si="15"/>
        <v>3019.6500000001397</v>
      </c>
      <c r="AQ21" s="190"/>
      <c r="AR21" s="190"/>
    </row>
    <row r="22" spans="1:63" s="2" customFormat="1" x14ac:dyDescent="0.25">
      <c r="A22" s="25">
        <v>9</v>
      </c>
      <c r="B22" s="28" t="str">
        <f>'Скорая медицинская помощь'!B22</f>
        <v>ГБ № 2</v>
      </c>
      <c r="C22" s="45">
        <f>'Скорая медицинская помощь'!D22</f>
        <v>0</v>
      </c>
      <c r="D22" s="46">
        <f>'Скорая медицинская помощь'!F22</f>
        <v>0</v>
      </c>
      <c r="E22" s="47">
        <f t="shared" si="1"/>
        <v>0</v>
      </c>
      <c r="F22" s="45">
        <f>Поликлиника!D22</f>
        <v>63854.53</v>
      </c>
      <c r="G22" s="46">
        <f>Поликлиника!F22</f>
        <v>63854.53</v>
      </c>
      <c r="H22" s="48">
        <f t="shared" si="2"/>
        <v>0</v>
      </c>
      <c r="I22" s="46">
        <f>Поликлиника!Q22</f>
        <v>52547.12000000001</v>
      </c>
      <c r="J22" s="46">
        <f>Поликлиника!U22</f>
        <v>52547.12000000001</v>
      </c>
      <c r="K22" s="48">
        <f t="shared" si="3"/>
        <v>0</v>
      </c>
      <c r="L22" s="49">
        <f>Поликлиника!AO22</f>
        <v>6303.86</v>
      </c>
      <c r="M22" s="49">
        <f>Поликлиника!AQ22</f>
        <v>6303.86</v>
      </c>
      <c r="N22" s="50">
        <f t="shared" si="4"/>
        <v>0</v>
      </c>
      <c r="O22" s="46">
        <f>Поликлиника!BA22</f>
        <v>109711.69999999998</v>
      </c>
      <c r="P22" s="46">
        <f>Поликлиника!BC22</f>
        <v>111581.76999999999</v>
      </c>
      <c r="Q22" s="48">
        <f t="shared" si="5"/>
        <v>1870.070000000007</v>
      </c>
      <c r="R22" s="51">
        <f>Поликлиника!BO22</f>
        <v>15691.744559999999</v>
      </c>
      <c r="S22" s="51">
        <f>Поликлиника!BQ22</f>
        <v>15691.744559999999</v>
      </c>
      <c r="T22" s="52">
        <f t="shared" si="6"/>
        <v>0</v>
      </c>
      <c r="U22" s="53">
        <f>'Круглосуточный стационар'!D22</f>
        <v>781876.24</v>
      </c>
      <c r="V22" s="54">
        <f>'Круглосуточный стационар'!F22</f>
        <v>781876.24</v>
      </c>
      <c r="W22" s="52">
        <f t="shared" si="7"/>
        <v>0</v>
      </c>
      <c r="X22" s="53">
        <f>'Круглосуточный стационар'!P22</f>
        <v>6990.05</v>
      </c>
      <c r="Y22" s="54">
        <f>'Круглосуточный стационар'!R22</f>
        <v>6990.05</v>
      </c>
      <c r="Z22" s="52">
        <f t="shared" si="8"/>
        <v>0</v>
      </c>
      <c r="AA22" s="55">
        <f>'Дневной стационар'!D22</f>
        <v>25852.82</v>
      </c>
      <c r="AB22" s="46">
        <f>'Дневной стационар'!F22</f>
        <v>25852.82</v>
      </c>
      <c r="AC22" s="48">
        <f t="shared" si="9"/>
        <v>0</v>
      </c>
      <c r="AD22" s="46"/>
      <c r="AE22" s="46"/>
      <c r="AF22" s="52">
        <f t="shared" si="10"/>
        <v>0</v>
      </c>
      <c r="AG22" s="56">
        <f t="shared" si="11"/>
        <v>1040146.2699999999</v>
      </c>
      <c r="AH22" s="57">
        <f t="shared" si="12"/>
        <v>1042016.3399999999</v>
      </c>
      <c r="AI22" s="36">
        <f t="shared" si="13"/>
        <v>1870.0699999999488</v>
      </c>
      <c r="AJ22" s="56">
        <f>[1]ГБ2!$T$15</f>
        <v>46674.934669999995</v>
      </c>
      <c r="AK22" s="57">
        <f>[2]ГБ2!$T$15</f>
        <v>46696.854669999993</v>
      </c>
      <c r="AL22" s="36">
        <f t="shared" si="14"/>
        <v>21.919999999998254</v>
      </c>
      <c r="AM22" s="56">
        <f>[1]ГБ2!$T$14</f>
        <v>993471.33532999991</v>
      </c>
      <c r="AN22" s="57">
        <f>[2]ГБ2!$T$14</f>
        <v>995319.48532999994</v>
      </c>
      <c r="AO22" s="36">
        <f t="shared" si="15"/>
        <v>1848.1500000000233</v>
      </c>
      <c r="AQ22" s="190"/>
      <c r="AR22" s="190"/>
      <c r="BK22" s="2">
        <f>'[3]Объемы на 01.07.2021'!$V$31</f>
        <v>8930</v>
      </c>
    </row>
    <row r="23" spans="1:63" s="2" customFormat="1" x14ac:dyDescent="0.25">
      <c r="A23" s="27">
        <v>10</v>
      </c>
      <c r="B23" s="29" t="str">
        <f>'Скорая медицинская помощь'!B23</f>
        <v>Род.дом</v>
      </c>
      <c r="C23" s="45">
        <f>'Скорая медицинская помощь'!D23</f>
        <v>0</v>
      </c>
      <c r="D23" s="46">
        <f>'Скорая медицинская помощь'!F23</f>
        <v>0</v>
      </c>
      <c r="E23" s="47">
        <f t="shared" si="1"/>
        <v>0</v>
      </c>
      <c r="F23" s="45">
        <f>Поликлиника!D23</f>
        <v>0</v>
      </c>
      <c r="G23" s="46">
        <f>Поликлиника!F23</f>
        <v>0</v>
      </c>
      <c r="H23" s="48">
        <f t="shared" si="2"/>
        <v>0</v>
      </c>
      <c r="I23" s="46">
        <f>Поликлиника!Q23</f>
        <v>28079.23</v>
      </c>
      <c r="J23" s="46">
        <f>Поликлиника!U23</f>
        <v>28079.23</v>
      </c>
      <c r="K23" s="48">
        <f t="shared" si="3"/>
        <v>0</v>
      </c>
      <c r="L23" s="49">
        <f>Поликлиника!AO23</f>
        <v>1511.11</v>
      </c>
      <c r="M23" s="49">
        <f>Поликлиника!AQ23</f>
        <v>1511.11</v>
      </c>
      <c r="N23" s="50">
        <f t="shared" si="4"/>
        <v>0</v>
      </c>
      <c r="O23" s="46">
        <f>Поликлиника!BA23</f>
        <v>84332.62</v>
      </c>
      <c r="P23" s="46">
        <f>Поликлиника!BC23</f>
        <v>84332.62</v>
      </c>
      <c r="Q23" s="48">
        <f t="shared" si="5"/>
        <v>0</v>
      </c>
      <c r="R23" s="51">
        <f>Поликлиника!BO23</f>
        <v>1636.248</v>
      </c>
      <c r="S23" s="51">
        <f>Поликлиника!BQ23</f>
        <v>1636.248</v>
      </c>
      <c r="T23" s="52">
        <f t="shared" si="6"/>
        <v>0</v>
      </c>
      <c r="U23" s="53">
        <f>'Круглосуточный стационар'!D23</f>
        <v>357542.5</v>
      </c>
      <c r="V23" s="54">
        <f>'Круглосуточный стационар'!F23</f>
        <v>357542.5</v>
      </c>
      <c r="W23" s="52">
        <f t="shared" si="7"/>
        <v>0</v>
      </c>
      <c r="X23" s="53">
        <f>'Круглосуточный стационар'!P23</f>
        <v>0</v>
      </c>
      <c r="Y23" s="54">
        <f>'Круглосуточный стационар'!R23</f>
        <v>0</v>
      </c>
      <c r="Z23" s="52">
        <f t="shared" si="8"/>
        <v>0</v>
      </c>
      <c r="AA23" s="55">
        <f>'Дневной стационар'!D23</f>
        <v>48335.26</v>
      </c>
      <c r="AB23" s="46">
        <f>'Дневной стационар'!F23</f>
        <v>48335.26</v>
      </c>
      <c r="AC23" s="48">
        <f t="shared" si="9"/>
        <v>0</v>
      </c>
      <c r="AD23" s="46"/>
      <c r="AE23" s="46"/>
      <c r="AF23" s="52">
        <f t="shared" si="10"/>
        <v>0</v>
      </c>
      <c r="AG23" s="56">
        <f t="shared" si="11"/>
        <v>519800.72</v>
      </c>
      <c r="AH23" s="57">
        <f t="shared" si="12"/>
        <v>519800.72</v>
      </c>
      <c r="AI23" s="36">
        <f t="shared" si="13"/>
        <v>0</v>
      </c>
      <c r="AJ23" s="56">
        <f>[1]Роддом1!$T$15</f>
        <v>12689.380000000001</v>
      </c>
      <c r="AK23" s="57">
        <f>[2]Роддом1!$T$15</f>
        <v>12728.34</v>
      </c>
      <c r="AL23" s="36">
        <f t="shared" si="14"/>
        <v>38.959999999999127</v>
      </c>
      <c r="AM23" s="56">
        <f>[1]Роддом1!$T$14</f>
        <v>507111.33999999997</v>
      </c>
      <c r="AN23" s="57">
        <f>[2]Роддом1!$T$14</f>
        <v>507072.37999999995</v>
      </c>
      <c r="AO23" s="36">
        <f t="shared" si="15"/>
        <v>-38.960000000020955</v>
      </c>
      <c r="AQ23" s="190"/>
      <c r="AR23" s="190"/>
    </row>
    <row r="24" spans="1:63" s="2" customFormat="1" x14ac:dyDescent="0.25">
      <c r="A24" s="25">
        <v>11</v>
      </c>
      <c r="B24" s="28" t="str">
        <f>'Скорая медицинская помощь'!B24</f>
        <v>Гериатр. больница</v>
      </c>
      <c r="C24" s="45">
        <f>'Скорая медицинская помощь'!D24</f>
        <v>0</v>
      </c>
      <c r="D24" s="46">
        <f>'Скорая медицинская помощь'!F24</f>
        <v>0</v>
      </c>
      <c r="E24" s="47">
        <f t="shared" si="1"/>
        <v>0</v>
      </c>
      <c r="F24" s="45">
        <f>Поликлиника!D24</f>
        <v>0</v>
      </c>
      <c r="G24" s="46">
        <f>Поликлиника!F24</f>
        <v>0</v>
      </c>
      <c r="H24" s="48">
        <f t="shared" si="2"/>
        <v>0</v>
      </c>
      <c r="I24" s="46">
        <f>Поликлиника!Q24</f>
        <v>0</v>
      </c>
      <c r="J24" s="46">
        <f>Поликлиника!U24</f>
        <v>0</v>
      </c>
      <c r="K24" s="48">
        <f t="shared" si="3"/>
        <v>0</v>
      </c>
      <c r="L24" s="49">
        <f>Поликлиника!AO24</f>
        <v>0</v>
      </c>
      <c r="M24" s="49">
        <f>Поликлиника!AQ24</f>
        <v>0</v>
      </c>
      <c r="N24" s="50">
        <f t="shared" si="4"/>
        <v>0</v>
      </c>
      <c r="O24" s="46">
        <f>Поликлиника!BA24</f>
        <v>0</v>
      </c>
      <c r="P24" s="46">
        <f>Поликлиника!BC24</f>
        <v>0</v>
      </c>
      <c r="Q24" s="48">
        <f t="shared" si="5"/>
        <v>0</v>
      </c>
      <c r="R24" s="51">
        <f>Поликлиника!BO24</f>
        <v>0</v>
      </c>
      <c r="S24" s="51">
        <f>Поликлиника!BQ24</f>
        <v>0</v>
      </c>
      <c r="T24" s="52">
        <f t="shared" si="6"/>
        <v>0</v>
      </c>
      <c r="U24" s="53">
        <f>'Круглосуточный стационар'!D24</f>
        <v>106784.99</v>
      </c>
      <c r="V24" s="54">
        <f>'Круглосуточный стационар'!F24</f>
        <v>106784.99</v>
      </c>
      <c r="W24" s="52">
        <f t="shared" si="7"/>
        <v>0</v>
      </c>
      <c r="X24" s="53">
        <f>'Круглосуточный стационар'!P24</f>
        <v>0</v>
      </c>
      <c r="Y24" s="54">
        <f>'Круглосуточный стационар'!R24</f>
        <v>0</v>
      </c>
      <c r="Z24" s="52">
        <f t="shared" si="8"/>
        <v>0</v>
      </c>
      <c r="AA24" s="55">
        <f>'Дневной стационар'!D24</f>
        <v>0</v>
      </c>
      <c r="AB24" s="46">
        <f>'Дневной стационар'!F24</f>
        <v>0</v>
      </c>
      <c r="AC24" s="48">
        <f t="shared" si="9"/>
        <v>0</v>
      </c>
      <c r="AD24" s="46"/>
      <c r="AE24" s="46"/>
      <c r="AF24" s="52">
        <f t="shared" si="10"/>
        <v>0</v>
      </c>
      <c r="AG24" s="56">
        <f t="shared" si="11"/>
        <v>106784.99</v>
      </c>
      <c r="AH24" s="57">
        <f t="shared" si="12"/>
        <v>106784.99</v>
      </c>
      <c r="AI24" s="36">
        <f t="shared" si="13"/>
        <v>0</v>
      </c>
      <c r="AJ24" s="56">
        <f>[1]гериатр!$T$15</f>
        <v>1565.8212000000001</v>
      </c>
      <c r="AK24" s="57">
        <f>[2]гериатр!$T$15</f>
        <v>1565.8212000000001</v>
      </c>
      <c r="AL24" s="36">
        <f t="shared" si="14"/>
        <v>0</v>
      </c>
      <c r="AM24" s="56">
        <f>[1]гериатр!$T$14</f>
        <v>105219.1688</v>
      </c>
      <c r="AN24" s="57">
        <f>[2]гериатр!$T$14</f>
        <v>105219.1688</v>
      </c>
      <c r="AO24" s="36">
        <f t="shared" si="15"/>
        <v>0</v>
      </c>
      <c r="AQ24" s="190"/>
      <c r="AR24" s="190"/>
    </row>
    <row r="25" spans="1:63" s="2" customFormat="1" x14ac:dyDescent="0.25">
      <c r="A25" s="27">
        <v>12</v>
      </c>
      <c r="B25" s="29" t="str">
        <f>'Скорая медицинская помощь'!B25</f>
        <v>ГП № 1</v>
      </c>
      <c r="C25" s="45">
        <f>'Скорая медицинская помощь'!D25</f>
        <v>0</v>
      </c>
      <c r="D25" s="46">
        <f>'Скорая медицинская помощь'!F25</f>
        <v>0</v>
      </c>
      <c r="E25" s="47">
        <f t="shared" si="1"/>
        <v>0</v>
      </c>
      <c r="F25" s="45">
        <f>Поликлиника!D25</f>
        <v>92443.709999999992</v>
      </c>
      <c r="G25" s="46">
        <f>Поликлиника!F25</f>
        <v>92443.709999999992</v>
      </c>
      <c r="H25" s="48">
        <f t="shared" si="2"/>
        <v>0</v>
      </c>
      <c r="I25" s="46">
        <f>Поликлиника!Q25</f>
        <v>44861.41</v>
      </c>
      <c r="J25" s="46">
        <f>Поликлиника!U25</f>
        <v>44861.41</v>
      </c>
      <c r="K25" s="48">
        <f t="shared" si="3"/>
        <v>0</v>
      </c>
      <c r="L25" s="49">
        <f>Поликлиника!AO25</f>
        <v>56871.090000000004</v>
      </c>
      <c r="M25" s="49">
        <f>Поликлиника!AQ25</f>
        <v>56966.600000000006</v>
      </c>
      <c r="N25" s="50">
        <f t="shared" si="4"/>
        <v>95.510000000002037</v>
      </c>
      <c r="O25" s="46">
        <f>Поликлиника!BA25</f>
        <v>90461.45</v>
      </c>
      <c r="P25" s="46">
        <f>Поликлиника!BC25</f>
        <v>94672.58</v>
      </c>
      <c r="Q25" s="48">
        <f t="shared" si="5"/>
        <v>4211.1300000000047</v>
      </c>
      <c r="R25" s="51">
        <f>Поликлиника!BO25</f>
        <v>2755.5813399999997</v>
      </c>
      <c r="S25" s="51">
        <f>Поликлиника!BQ25</f>
        <v>2755.5813399999997</v>
      </c>
      <c r="T25" s="52">
        <f t="shared" si="6"/>
        <v>0</v>
      </c>
      <c r="U25" s="53">
        <f>'Круглосуточный стационар'!D25</f>
        <v>0</v>
      </c>
      <c r="V25" s="54">
        <f>'Круглосуточный стационар'!F25</f>
        <v>0</v>
      </c>
      <c r="W25" s="52">
        <f t="shared" si="7"/>
        <v>0</v>
      </c>
      <c r="X25" s="53">
        <f>'Круглосуточный стационар'!P25</f>
        <v>0</v>
      </c>
      <c r="Y25" s="54">
        <f>'Круглосуточный стационар'!R25</f>
        <v>0</v>
      </c>
      <c r="Z25" s="52">
        <f t="shared" si="8"/>
        <v>0</v>
      </c>
      <c r="AA25" s="55">
        <f>'Дневной стационар'!D25</f>
        <v>38876.289999999994</v>
      </c>
      <c r="AB25" s="46">
        <f>'Дневной стационар'!F25</f>
        <v>38876.289999999994</v>
      </c>
      <c r="AC25" s="48">
        <f t="shared" si="9"/>
        <v>0</v>
      </c>
      <c r="AD25" s="46"/>
      <c r="AE25" s="46"/>
      <c r="AF25" s="52">
        <f t="shared" si="10"/>
        <v>0</v>
      </c>
      <c r="AG25" s="56">
        <f t="shared" si="11"/>
        <v>323513.94999999995</v>
      </c>
      <c r="AH25" s="57">
        <f t="shared" si="12"/>
        <v>327820.58999999997</v>
      </c>
      <c r="AI25" s="36">
        <f t="shared" si="13"/>
        <v>4306.640000000014</v>
      </c>
      <c r="AJ25" s="56">
        <f>[1]ГП1!$T$15</f>
        <v>24347.213470000002</v>
      </c>
      <c r="AK25" s="57">
        <f>[2]ГП1!$T$15</f>
        <v>24355.983470000003</v>
      </c>
      <c r="AL25" s="36">
        <f t="shared" si="14"/>
        <v>8.7700000000004366</v>
      </c>
      <c r="AM25" s="56">
        <f>[1]ГП1!$T$14</f>
        <v>299166.73652999999</v>
      </c>
      <c r="AN25" s="57">
        <f>[2]ГП1!$T$14</f>
        <v>303464.60653000005</v>
      </c>
      <c r="AO25" s="36">
        <f t="shared" si="15"/>
        <v>4297.8700000000536</v>
      </c>
      <c r="AQ25" s="190"/>
      <c r="AR25" s="190"/>
    </row>
    <row r="26" spans="1:63" s="2" customFormat="1" x14ac:dyDescent="0.25">
      <c r="A26" s="25">
        <v>13</v>
      </c>
      <c r="B26" s="29" t="str">
        <f>'Скорая медицинская помощь'!B26</f>
        <v>ГП № 3</v>
      </c>
      <c r="C26" s="45">
        <f>'Скорая медицинская помощь'!D26</f>
        <v>0</v>
      </c>
      <c r="D26" s="46">
        <f>'Скорая медицинская помощь'!F26</f>
        <v>0</v>
      </c>
      <c r="E26" s="47">
        <f t="shared" si="1"/>
        <v>0</v>
      </c>
      <c r="F26" s="45">
        <f>Поликлиника!D26</f>
        <v>109253.09</v>
      </c>
      <c r="G26" s="46">
        <f>Поликлиника!F26</f>
        <v>109253.09</v>
      </c>
      <c r="H26" s="48">
        <f t="shared" si="2"/>
        <v>0</v>
      </c>
      <c r="I26" s="46">
        <f>Поликлиника!Q26</f>
        <v>52314.94</v>
      </c>
      <c r="J26" s="46">
        <f>Поликлиника!U26</f>
        <v>52314.94</v>
      </c>
      <c r="K26" s="48">
        <f t="shared" si="3"/>
        <v>0</v>
      </c>
      <c r="L26" s="49">
        <f>Поликлиника!AO26</f>
        <v>16105.75</v>
      </c>
      <c r="M26" s="49">
        <f>Поликлиника!AQ26</f>
        <v>15906.76</v>
      </c>
      <c r="N26" s="50">
        <f t="shared" si="4"/>
        <v>-198.98999999999978</v>
      </c>
      <c r="O26" s="46">
        <f>Поликлиника!BA26</f>
        <v>101698.19</v>
      </c>
      <c r="P26" s="46">
        <f>Поликлиника!BC26</f>
        <v>107310.06</v>
      </c>
      <c r="Q26" s="48">
        <f t="shared" si="5"/>
        <v>5611.8699999999953</v>
      </c>
      <c r="R26" s="51">
        <f>Поликлиника!BO26</f>
        <v>2890.7498000000001</v>
      </c>
      <c r="S26" s="51">
        <f>Поликлиника!BQ26</f>
        <v>2890.7498000000001</v>
      </c>
      <c r="T26" s="52">
        <f t="shared" si="6"/>
        <v>0</v>
      </c>
      <c r="U26" s="53">
        <f>'Круглосуточный стационар'!D26</f>
        <v>0</v>
      </c>
      <c r="V26" s="54">
        <f>'Круглосуточный стационар'!F26</f>
        <v>0</v>
      </c>
      <c r="W26" s="52">
        <f t="shared" si="7"/>
        <v>0</v>
      </c>
      <c r="X26" s="53">
        <f>'Круглосуточный стационар'!P26</f>
        <v>0</v>
      </c>
      <c r="Y26" s="54">
        <f>'Круглосуточный стационар'!R26</f>
        <v>0</v>
      </c>
      <c r="Z26" s="52">
        <f t="shared" si="8"/>
        <v>0</v>
      </c>
      <c r="AA26" s="55">
        <f>'Дневной стационар'!D26</f>
        <v>62583.490000000005</v>
      </c>
      <c r="AB26" s="46">
        <f>'Дневной стационар'!F26</f>
        <v>62583.490000000005</v>
      </c>
      <c r="AC26" s="48">
        <f t="shared" si="9"/>
        <v>0</v>
      </c>
      <c r="AD26" s="46"/>
      <c r="AE26" s="46"/>
      <c r="AF26" s="52">
        <f t="shared" si="10"/>
        <v>0</v>
      </c>
      <c r="AG26" s="56">
        <f t="shared" si="11"/>
        <v>341955.46</v>
      </c>
      <c r="AH26" s="57">
        <f t="shared" si="12"/>
        <v>347368.33999999997</v>
      </c>
      <c r="AI26" s="36">
        <f t="shared" si="13"/>
        <v>5412.8799999999464</v>
      </c>
      <c r="AJ26" s="56">
        <f>[1]ГП3!$T$15</f>
        <v>19340.45579</v>
      </c>
      <c r="AK26" s="57">
        <f>[2]ГП3!$T$15</f>
        <v>19340.645789999999</v>
      </c>
      <c r="AL26" s="36">
        <f t="shared" si="14"/>
        <v>0.18999999999869033</v>
      </c>
      <c r="AM26" s="56">
        <f>[1]ГП3!$T$14</f>
        <v>322615.00420999998</v>
      </c>
      <c r="AN26" s="57">
        <f>[2]ГП3!$T$14</f>
        <v>328027.69420999999</v>
      </c>
      <c r="AO26" s="36">
        <f t="shared" si="15"/>
        <v>5412.6900000000023</v>
      </c>
      <c r="AQ26" s="190"/>
      <c r="AR26" s="190"/>
    </row>
    <row r="27" spans="1:63" s="2" customFormat="1" x14ac:dyDescent="0.25">
      <c r="A27" s="27">
        <v>14</v>
      </c>
      <c r="B27" s="29" t="str">
        <f>'Скорая медицинская помощь'!B27</f>
        <v>ГДП № 1</v>
      </c>
      <c r="C27" s="45">
        <f>'Скорая медицинская помощь'!D27</f>
        <v>0</v>
      </c>
      <c r="D27" s="46">
        <f>'Скорая медицинская помощь'!F27</f>
        <v>0</v>
      </c>
      <c r="E27" s="47">
        <f t="shared" si="1"/>
        <v>0</v>
      </c>
      <c r="F27" s="45">
        <f>Поликлиника!D27</f>
        <v>193887.59000000003</v>
      </c>
      <c r="G27" s="46">
        <f>Поликлиника!F27</f>
        <v>193887.59000000003</v>
      </c>
      <c r="H27" s="48">
        <f t="shared" si="2"/>
        <v>0</v>
      </c>
      <c r="I27" s="46">
        <f>Поликлиника!Q27</f>
        <v>152601.99999999997</v>
      </c>
      <c r="J27" s="46">
        <f>Поликлиника!U27</f>
        <v>152601.99999999997</v>
      </c>
      <c r="K27" s="48">
        <f t="shared" si="3"/>
        <v>0</v>
      </c>
      <c r="L27" s="49">
        <f>Поликлиника!AO27</f>
        <v>109520.26</v>
      </c>
      <c r="M27" s="49">
        <f>Поликлиника!AQ27</f>
        <v>109520.26</v>
      </c>
      <c r="N27" s="50">
        <f t="shared" si="4"/>
        <v>0</v>
      </c>
      <c r="O27" s="46">
        <f>Поликлиника!BA27</f>
        <v>135314.14000000001</v>
      </c>
      <c r="P27" s="46">
        <f>Поликлиника!BC27</f>
        <v>141116.96</v>
      </c>
      <c r="Q27" s="48">
        <f t="shared" si="5"/>
        <v>5802.8199999999779</v>
      </c>
      <c r="R27" s="51">
        <f>Поликлиника!BO27</f>
        <v>4623.5654000000004</v>
      </c>
      <c r="S27" s="51">
        <f>Поликлиника!BQ27</f>
        <v>4623.5654000000004</v>
      </c>
      <c r="T27" s="52">
        <f t="shared" si="6"/>
        <v>0</v>
      </c>
      <c r="U27" s="53">
        <f>'Круглосуточный стационар'!D27</f>
        <v>0</v>
      </c>
      <c r="V27" s="54">
        <f>'Круглосуточный стационар'!F27</f>
        <v>0</v>
      </c>
      <c r="W27" s="52">
        <f t="shared" si="7"/>
        <v>0</v>
      </c>
      <c r="X27" s="53">
        <f>'Круглосуточный стационар'!P27</f>
        <v>0</v>
      </c>
      <c r="Y27" s="54">
        <f>'Круглосуточный стационар'!R27</f>
        <v>0</v>
      </c>
      <c r="Z27" s="52">
        <f t="shared" si="8"/>
        <v>0</v>
      </c>
      <c r="AA27" s="55">
        <f>'Дневной стационар'!D27</f>
        <v>42839.289999999994</v>
      </c>
      <c r="AB27" s="46">
        <f>'Дневной стационар'!F27</f>
        <v>42839.289999999994</v>
      </c>
      <c r="AC27" s="48">
        <f t="shared" si="9"/>
        <v>0</v>
      </c>
      <c r="AD27" s="46"/>
      <c r="AE27" s="46"/>
      <c r="AF27" s="52">
        <f t="shared" si="10"/>
        <v>0</v>
      </c>
      <c r="AG27" s="56">
        <f t="shared" si="11"/>
        <v>634163.28</v>
      </c>
      <c r="AH27" s="57">
        <f t="shared" si="12"/>
        <v>639966.1</v>
      </c>
      <c r="AI27" s="36">
        <f t="shared" si="13"/>
        <v>5802.8199999999488</v>
      </c>
      <c r="AJ27" s="56">
        <f>[1]ДП1!$T$15</f>
        <v>45548.080009999998</v>
      </c>
      <c r="AK27" s="57">
        <f>[2]ДП1!$T$15</f>
        <v>46172.95001</v>
      </c>
      <c r="AL27" s="36">
        <f t="shared" si="14"/>
        <v>624.87000000000262</v>
      </c>
      <c r="AM27" s="56">
        <f>[1]ДП1!$T$14</f>
        <v>588615.19998999999</v>
      </c>
      <c r="AN27" s="57">
        <f>[2]ДП1!$T$14</f>
        <v>593793.14999000006</v>
      </c>
      <c r="AO27" s="36">
        <f t="shared" si="15"/>
        <v>5177.9500000000698</v>
      </c>
      <c r="AQ27" s="190"/>
      <c r="AR27" s="190"/>
    </row>
    <row r="28" spans="1:63" s="2" customFormat="1" x14ac:dyDescent="0.25">
      <c r="A28" s="25">
        <v>15</v>
      </c>
      <c r="B28" s="29" t="str">
        <f>'Скорая медицинская помощь'!B28</f>
        <v>ГДП № 2</v>
      </c>
      <c r="C28" s="45">
        <f>'Скорая медицинская помощь'!D28</f>
        <v>0</v>
      </c>
      <c r="D28" s="46">
        <f>'Скорая медицинская помощь'!F28</f>
        <v>0</v>
      </c>
      <c r="E28" s="47">
        <f t="shared" si="1"/>
        <v>0</v>
      </c>
      <c r="F28" s="45">
        <f>Поликлиника!D28</f>
        <v>51800.520000000004</v>
      </c>
      <c r="G28" s="46">
        <f>Поликлиника!F28</f>
        <v>51800.520000000004</v>
      </c>
      <c r="H28" s="48">
        <f t="shared" si="2"/>
        <v>0</v>
      </c>
      <c r="I28" s="46">
        <f>Поликлиника!Q28</f>
        <v>63118.130000000012</v>
      </c>
      <c r="J28" s="46">
        <f>Поликлиника!U28</f>
        <v>63118.130000000012</v>
      </c>
      <c r="K28" s="48">
        <f t="shared" si="3"/>
        <v>0</v>
      </c>
      <c r="L28" s="49">
        <f>Поликлиника!AO28</f>
        <v>18538.59</v>
      </c>
      <c r="M28" s="49">
        <f>Поликлиника!AQ28</f>
        <v>18538.59</v>
      </c>
      <c r="N28" s="50">
        <f t="shared" si="4"/>
        <v>0</v>
      </c>
      <c r="O28" s="46">
        <f>Поликлиника!BA28</f>
        <v>38906.5</v>
      </c>
      <c r="P28" s="46">
        <f>Поликлиника!BC28</f>
        <v>40996.699999999997</v>
      </c>
      <c r="Q28" s="48">
        <f t="shared" si="5"/>
        <v>2090.1999999999971</v>
      </c>
      <c r="R28" s="51">
        <f>Поликлиника!BO28</f>
        <v>1596.2379999999998</v>
      </c>
      <c r="S28" s="51">
        <f>Поликлиника!BQ28</f>
        <v>1596.2379999999998</v>
      </c>
      <c r="T28" s="52">
        <f t="shared" si="6"/>
        <v>0</v>
      </c>
      <c r="U28" s="53">
        <f>'Круглосуточный стационар'!D28</f>
        <v>0</v>
      </c>
      <c r="V28" s="54">
        <f>'Круглосуточный стационар'!F28</f>
        <v>0</v>
      </c>
      <c r="W28" s="52">
        <f t="shared" si="7"/>
        <v>0</v>
      </c>
      <c r="X28" s="53">
        <f>'Круглосуточный стационар'!P28</f>
        <v>0</v>
      </c>
      <c r="Y28" s="54">
        <f>'Круглосуточный стационар'!R28</f>
        <v>0</v>
      </c>
      <c r="Z28" s="52">
        <f t="shared" si="8"/>
        <v>0</v>
      </c>
      <c r="AA28" s="55">
        <f>'Дневной стационар'!D28</f>
        <v>19654.100000000006</v>
      </c>
      <c r="AB28" s="46">
        <f>'Дневной стационар'!F28</f>
        <v>19654.100000000006</v>
      </c>
      <c r="AC28" s="48">
        <f t="shared" si="9"/>
        <v>0</v>
      </c>
      <c r="AD28" s="46"/>
      <c r="AE28" s="46"/>
      <c r="AF28" s="52">
        <f t="shared" si="10"/>
        <v>0</v>
      </c>
      <c r="AG28" s="56">
        <f t="shared" si="11"/>
        <v>192017.84000000003</v>
      </c>
      <c r="AH28" s="57">
        <f t="shared" si="12"/>
        <v>194108.04</v>
      </c>
      <c r="AI28" s="36">
        <f t="shared" si="13"/>
        <v>2090.1999999999825</v>
      </c>
      <c r="AJ28" s="56">
        <f>[1]ДП2!$T$15</f>
        <v>5055.4436500000002</v>
      </c>
      <c r="AK28" s="57">
        <f>[2]ДП2!$T$15</f>
        <v>5055.4436500000002</v>
      </c>
      <c r="AL28" s="36">
        <f t="shared" si="14"/>
        <v>0</v>
      </c>
      <c r="AM28" s="56">
        <f>[1]ДП2!$T$14</f>
        <v>186962.39635000002</v>
      </c>
      <c r="AN28" s="57">
        <f>[2]ДП2!$T$14</f>
        <v>189052.59635000001</v>
      </c>
      <c r="AO28" s="36">
        <f t="shared" si="15"/>
        <v>2090.1999999999825</v>
      </c>
      <c r="AQ28" s="190"/>
      <c r="AR28" s="190"/>
    </row>
    <row r="29" spans="1:63" s="2" customFormat="1" x14ac:dyDescent="0.25">
      <c r="A29" s="27">
        <v>16</v>
      </c>
      <c r="B29" s="29" t="str">
        <f>'Скорая медицинская помощь'!B29</f>
        <v>Гор. стоматология</v>
      </c>
      <c r="C29" s="45">
        <f>'Скорая медицинская помощь'!D29</f>
        <v>0</v>
      </c>
      <c r="D29" s="46">
        <f>'Скорая медицинская помощь'!F29</f>
        <v>0</v>
      </c>
      <c r="E29" s="47">
        <f t="shared" si="1"/>
        <v>0</v>
      </c>
      <c r="F29" s="45">
        <f>Поликлиника!D29</f>
        <v>0</v>
      </c>
      <c r="G29" s="46">
        <f>Поликлиника!F29</f>
        <v>0</v>
      </c>
      <c r="H29" s="48">
        <f t="shared" si="2"/>
        <v>0</v>
      </c>
      <c r="I29" s="46">
        <f>Поликлиника!Q29</f>
        <v>545.78</v>
      </c>
      <c r="J29" s="46">
        <f>Поликлиника!U29</f>
        <v>545.78</v>
      </c>
      <c r="K29" s="48">
        <f t="shared" si="3"/>
        <v>0</v>
      </c>
      <c r="L29" s="49">
        <f>Поликлиника!AO29</f>
        <v>18825.34</v>
      </c>
      <c r="M29" s="49">
        <f>Поликлиника!AQ29</f>
        <v>18825.34</v>
      </c>
      <c r="N29" s="50">
        <f t="shared" si="4"/>
        <v>0</v>
      </c>
      <c r="O29" s="46">
        <f>Поликлиника!BA29</f>
        <v>75000</v>
      </c>
      <c r="P29" s="46">
        <f>Поликлиника!BC29</f>
        <v>75000</v>
      </c>
      <c r="Q29" s="48">
        <f t="shared" si="5"/>
        <v>0</v>
      </c>
      <c r="R29" s="51">
        <f>Поликлиника!BO29</f>
        <v>0</v>
      </c>
      <c r="S29" s="51">
        <f>Поликлиника!BQ29</f>
        <v>0</v>
      </c>
      <c r="T29" s="52">
        <f t="shared" si="6"/>
        <v>0</v>
      </c>
      <c r="U29" s="53">
        <f>'Круглосуточный стационар'!D29</f>
        <v>0</v>
      </c>
      <c r="V29" s="54">
        <f>'Круглосуточный стационар'!F29</f>
        <v>0</v>
      </c>
      <c r="W29" s="52">
        <f t="shared" si="7"/>
        <v>0</v>
      </c>
      <c r="X29" s="53">
        <f>'Круглосуточный стационар'!P29</f>
        <v>0</v>
      </c>
      <c r="Y29" s="54">
        <f>'Круглосуточный стационар'!R29</f>
        <v>0</v>
      </c>
      <c r="Z29" s="52">
        <f t="shared" si="8"/>
        <v>0</v>
      </c>
      <c r="AA29" s="55">
        <f>'Дневной стационар'!D29</f>
        <v>0</v>
      </c>
      <c r="AB29" s="46">
        <f>'Дневной стационар'!F29</f>
        <v>0</v>
      </c>
      <c r="AC29" s="48">
        <f t="shared" si="9"/>
        <v>0</v>
      </c>
      <c r="AD29" s="46"/>
      <c r="AE29" s="46"/>
      <c r="AF29" s="52">
        <f t="shared" si="10"/>
        <v>0</v>
      </c>
      <c r="AG29" s="56">
        <f t="shared" si="11"/>
        <v>94371.12</v>
      </c>
      <c r="AH29" s="57">
        <f t="shared" si="12"/>
        <v>94371.12</v>
      </c>
      <c r="AI29" s="36">
        <f t="shared" si="13"/>
        <v>0</v>
      </c>
      <c r="AJ29" s="56">
        <f>[1]Горстом!$T$15</f>
        <v>0</v>
      </c>
      <c r="AK29" s="57">
        <f>[2]Горстом!$T$15</f>
        <v>0</v>
      </c>
      <c r="AL29" s="36">
        <f t="shared" si="14"/>
        <v>0</v>
      </c>
      <c r="AM29" s="56">
        <f>[1]Горстом!$T$14</f>
        <v>94371.12</v>
      </c>
      <c r="AN29" s="57">
        <f>[2]Горстом!$T$14</f>
        <v>94371.12</v>
      </c>
      <c r="AO29" s="36">
        <f t="shared" si="15"/>
        <v>0</v>
      </c>
      <c r="AQ29" s="190"/>
      <c r="AR29" s="190"/>
    </row>
    <row r="30" spans="1:63" s="2" customFormat="1" x14ac:dyDescent="0.25">
      <c r="A30" s="25">
        <v>17</v>
      </c>
      <c r="B30" s="28" t="str">
        <f>'Скорая медицинская помощь'!B30</f>
        <v>Детск. стоматолог.</v>
      </c>
      <c r="C30" s="45">
        <f>'Скорая медицинская помощь'!D30</f>
        <v>0</v>
      </c>
      <c r="D30" s="46">
        <f>'Скорая медицинская помощь'!F30</f>
        <v>0</v>
      </c>
      <c r="E30" s="47">
        <f t="shared" si="1"/>
        <v>0</v>
      </c>
      <c r="F30" s="45">
        <f>Поликлиника!D30</f>
        <v>0</v>
      </c>
      <c r="G30" s="46">
        <f>Поликлиника!F30</f>
        <v>0</v>
      </c>
      <c r="H30" s="48">
        <f t="shared" si="2"/>
        <v>0</v>
      </c>
      <c r="I30" s="46">
        <f>Поликлиника!Q30</f>
        <v>181.93</v>
      </c>
      <c r="J30" s="46">
        <f>Поликлиника!U30</f>
        <v>181.93</v>
      </c>
      <c r="K30" s="48">
        <f t="shared" si="3"/>
        <v>0</v>
      </c>
      <c r="L30" s="49">
        <f>Поликлиника!AO30</f>
        <v>0</v>
      </c>
      <c r="M30" s="49">
        <f>Поликлиника!AQ30</f>
        <v>0</v>
      </c>
      <c r="N30" s="50">
        <f t="shared" si="4"/>
        <v>0</v>
      </c>
      <c r="O30" s="46">
        <f>Поликлиника!BA30</f>
        <v>69807.48</v>
      </c>
      <c r="P30" s="46">
        <f>Поликлиника!BC30</f>
        <v>69807.48</v>
      </c>
      <c r="Q30" s="48">
        <f t="shared" si="5"/>
        <v>0</v>
      </c>
      <c r="R30" s="51">
        <f>Поликлиника!BO30</f>
        <v>0</v>
      </c>
      <c r="S30" s="51">
        <f>Поликлиника!BQ30</f>
        <v>0</v>
      </c>
      <c r="T30" s="52">
        <f t="shared" si="6"/>
        <v>0</v>
      </c>
      <c r="U30" s="53">
        <f>'Круглосуточный стационар'!D30</f>
        <v>0</v>
      </c>
      <c r="V30" s="54">
        <f>'Круглосуточный стационар'!F30</f>
        <v>0</v>
      </c>
      <c r="W30" s="52">
        <f t="shared" si="7"/>
        <v>0</v>
      </c>
      <c r="X30" s="53">
        <f>'Круглосуточный стационар'!P30</f>
        <v>0</v>
      </c>
      <c r="Y30" s="54">
        <f>'Круглосуточный стационар'!R30</f>
        <v>0</v>
      </c>
      <c r="Z30" s="52">
        <f t="shared" si="8"/>
        <v>0</v>
      </c>
      <c r="AA30" s="55">
        <f>'Дневной стационар'!D30</f>
        <v>0</v>
      </c>
      <c r="AB30" s="46">
        <f>'Дневной стационар'!F30</f>
        <v>0</v>
      </c>
      <c r="AC30" s="48">
        <f t="shared" si="9"/>
        <v>0</v>
      </c>
      <c r="AD30" s="46"/>
      <c r="AE30" s="46"/>
      <c r="AF30" s="52">
        <f t="shared" si="10"/>
        <v>0</v>
      </c>
      <c r="AG30" s="56">
        <f t="shared" si="11"/>
        <v>69989.409999999989</v>
      </c>
      <c r="AH30" s="57">
        <f t="shared" si="12"/>
        <v>69989.409999999989</v>
      </c>
      <c r="AI30" s="36">
        <f t="shared" si="13"/>
        <v>0</v>
      </c>
      <c r="AJ30" s="56">
        <f>[1]Детстом!$T$15</f>
        <v>0</v>
      </c>
      <c r="AK30" s="57">
        <f>[2]Детстом!$T$15</f>
        <v>0</v>
      </c>
      <c r="AL30" s="36">
        <f t="shared" si="14"/>
        <v>0</v>
      </c>
      <c r="AM30" s="56">
        <f>[1]Детстом!$T$14</f>
        <v>69989.409999999989</v>
      </c>
      <c r="AN30" s="57">
        <f>[2]Детстом!$T$14</f>
        <v>69989.409999999989</v>
      </c>
      <c r="AO30" s="36">
        <f t="shared" si="15"/>
        <v>0</v>
      </c>
      <c r="AQ30" s="190"/>
      <c r="AR30" s="190"/>
    </row>
    <row r="31" spans="1:63" s="2" customFormat="1" x14ac:dyDescent="0.25">
      <c r="A31" s="27">
        <v>18</v>
      </c>
      <c r="B31" s="28"/>
      <c r="C31" s="45"/>
      <c r="D31" s="46"/>
      <c r="E31" s="47"/>
      <c r="F31" s="45"/>
      <c r="G31" s="46"/>
      <c r="H31" s="48"/>
      <c r="I31" s="46"/>
      <c r="J31" s="46"/>
      <c r="K31" s="48"/>
      <c r="L31" s="49"/>
      <c r="M31" s="49"/>
      <c r="N31" s="50"/>
      <c r="O31" s="46"/>
      <c r="P31" s="46"/>
      <c r="Q31" s="48"/>
      <c r="R31" s="51"/>
      <c r="S31" s="51"/>
      <c r="T31" s="52"/>
      <c r="U31" s="53"/>
      <c r="V31" s="54"/>
      <c r="W31" s="52"/>
      <c r="X31" s="53"/>
      <c r="Y31" s="54"/>
      <c r="Z31" s="52"/>
      <c r="AA31" s="55"/>
      <c r="AB31" s="46"/>
      <c r="AC31" s="48"/>
      <c r="AD31" s="46"/>
      <c r="AE31" s="46"/>
      <c r="AF31" s="52"/>
      <c r="AG31" s="56"/>
      <c r="AH31" s="57"/>
      <c r="AI31" s="36"/>
      <c r="AJ31" s="56"/>
      <c r="AK31" s="57"/>
      <c r="AL31" s="36"/>
      <c r="AM31" s="56"/>
      <c r="AN31" s="57"/>
      <c r="AO31" s="36"/>
      <c r="AQ31" s="190"/>
      <c r="AR31" s="190"/>
    </row>
    <row r="32" spans="1:63" s="2" customFormat="1" x14ac:dyDescent="0.25">
      <c r="A32" s="25">
        <v>19</v>
      </c>
      <c r="B32" s="28" t="str">
        <f>'Скорая медицинская помощь'!B32</f>
        <v>ГССМП</v>
      </c>
      <c r="C32" s="45">
        <f>'Скорая медицинская помощь'!D32</f>
        <v>445369.02999999997</v>
      </c>
      <c r="D32" s="46">
        <f>'Скорая медицинская помощь'!F32</f>
        <v>445369.02999999997</v>
      </c>
      <c r="E32" s="47">
        <f t="shared" si="1"/>
        <v>0</v>
      </c>
      <c r="F32" s="45">
        <f>Поликлиника!D32</f>
        <v>0</v>
      </c>
      <c r="G32" s="46">
        <f>Поликлиника!F32</f>
        <v>0</v>
      </c>
      <c r="H32" s="48">
        <f t="shared" si="2"/>
        <v>0</v>
      </c>
      <c r="I32" s="46">
        <f>Поликлиника!Q32</f>
        <v>0</v>
      </c>
      <c r="J32" s="46">
        <f>Поликлиника!U32</f>
        <v>0</v>
      </c>
      <c r="K32" s="48">
        <f t="shared" si="3"/>
        <v>0</v>
      </c>
      <c r="L32" s="49">
        <f>Поликлиника!AO32</f>
        <v>3979.65</v>
      </c>
      <c r="M32" s="49">
        <f>Поликлиника!AQ32</f>
        <v>3979.65</v>
      </c>
      <c r="N32" s="50">
        <f t="shared" si="4"/>
        <v>0</v>
      </c>
      <c r="O32" s="46">
        <f>Поликлиника!BA32</f>
        <v>0</v>
      </c>
      <c r="P32" s="46">
        <f>Поликлиника!BC32</f>
        <v>0</v>
      </c>
      <c r="Q32" s="48">
        <f t="shared" si="5"/>
        <v>0</v>
      </c>
      <c r="R32" s="51">
        <f>Поликлиника!BO32</f>
        <v>0</v>
      </c>
      <c r="S32" s="51">
        <f>Поликлиника!BQ32</f>
        <v>0</v>
      </c>
      <c r="T32" s="52">
        <f t="shared" si="6"/>
        <v>0</v>
      </c>
      <c r="U32" s="53">
        <f>'Круглосуточный стационар'!D32</f>
        <v>0</v>
      </c>
      <c r="V32" s="54">
        <f>'Круглосуточный стационар'!F32</f>
        <v>0</v>
      </c>
      <c r="W32" s="52">
        <f t="shared" si="7"/>
        <v>0</v>
      </c>
      <c r="X32" s="53">
        <f>'Круглосуточный стационар'!P32</f>
        <v>0</v>
      </c>
      <c r="Y32" s="54">
        <f>'Круглосуточный стационар'!R32</f>
        <v>0</v>
      </c>
      <c r="Z32" s="52">
        <f t="shared" si="8"/>
        <v>0</v>
      </c>
      <c r="AA32" s="55">
        <f>'Дневной стационар'!D32</f>
        <v>0</v>
      </c>
      <c r="AB32" s="46">
        <f>'Дневной стационар'!F32</f>
        <v>0</v>
      </c>
      <c r="AC32" s="48">
        <f t="shared" si="9"/>
        <v>0</v>
      </c>
      <c r="AD32" s="46"/>
      <c r="AE32" s="46"/>
      <c r="AF32" s="52">
        <f t="shared" si="10"/>
        <v>0</v>
      </c>
      <c r="AG32" s="56">
        <f t="shared" si="11"/>
        <v>449348.68</v>
      </c>
      <c r="AH32" s="57">
        <f t="shared" si="12"/>
        <v>449348.68</v>
      </c>
      <c r="AI32" s="36">
        <f t="shared" si="13"/>
        <v>0</v>
      </c>
      <c r="AJ32" s="56">
        <f>[1]СППК!$T$15</f>
        <v>0</v>
      </c>
      <c r="AK32" s="57">
        <f>[2]СППК!$T$15</f>
        <v>0</v>
      </c>
      <c r="AL32" s="36">
        <f t="shared" si="14"/>
        <v>0</v>
      </c>
      <c r="AM32" s="56">
        <f>[1]СППК!$T$14</f>
        <v>449348.68</v>
      </c>
      <c r="AN32" s="57">
        <f>[2]СППК!$T$14</f>
        <v>449348.68</v>
      </c>
      <c r="AO32" s="36">
        <f t="shared" si="15"/>
        <v>0</v>
      </c>
      <c r="AQ32" s="190"/>
      <c r="AR32" s="190"/>
    </row>
    <row r="33" spans="1:44" s="2" customFormat="1" x14ac:dyDescent="0.25">
      <c r="A33" s="27">
        <v>20</v>
      </c>
      <c r="B33" s="29" t="str">
        <f>'Скорая медицинская помощь'!B33</f>
        <v>Елизов. ССМП</v>
      </c>
      <c r="C33" s="45">
        <f>'Скорая медицинская помощь'!D33</f>
        <v>151841.42000000001</v>
      </c>
      <c r="D33" s="46">
        <f>'Скорая медицинская помощь'!F33</f>
        <v>151841.42000000001</v>
      </c>
      <c r="E33" s="47">
        <f t="shared" si="1"/>
        <v>0</v>
      </c>
      <c r="F33" s="45">
        <f>Поликлиника!D33</f>
        <v>0</v>
      </c>
      <c r="G33" s="46">
        <f>Поликлиника!F33</f>
        <v>0</v>
      </c>
      <c r="H33" s="48">
        <f t="shared" si="2"/>
        <v>0</v>
      </c>
      <c r="I33" s="46">
        <f>Поликлиника!Q33</f>
        <v>0</v>
      </c>
      <c r="J33" s="46">
        <f>Поликлиника!U33</f>
        <v>0</v>
      </c>
      <c r="K33" s="48">
        <f t="shared" si="3"/>
        <v>0</v>
      </c>
      <c r="L33" s="49">
        <f>Поликлиника!AO33</f>
        <v>11938.95</v>
      </c>
      <c r="M33" s="49">
        <f>Поликлиника!AQ33</f>
        <v>11938.95</v>
      </c>
      <c r="N33" s="50">
        <f t="shared" si="4"/>
        <v>0</v>
      </c>
      <c r="O33" s="46">
        <f>Поликлиника!BA33</f>
        <v>0</v>
      </c>
      <c r="P33" s="46">
        <f>Поликлиника!BC33</f>
        <v>0</v>
      </c>
      <c r="Q33" s="48">
        <f t="shared" si="5"/>
        <v>0</v>
      </c>
      <c r="R33" s="51">
        <f>Поликлиника!BO33</f>
        <v>0</v>
      </c>
      <c r="S33" s="51">
        <f>Поликлиника!BQ33</f>
        <v>0</v>
      </c>
      <c r="T33" s="52">
        <f t="shared" si="6"/>
        <v>0</v>
      </c>
      <c r="U33" s="53">
        <f>'Круглосуточный стационар'!D33</f>
        <v>0</v>
      </c>
      <c r="V33" s="54">
        <f>'Круглосуточный стационар'!F33</f>
        <v>0</v>
      </c>
      <c r="W33" s="52">
        <f t="shared" si="7"/>
        <v>0</v>
      </c>
      <c r="X33" s="53">
        <f>'Круглосуточный стационар'!P33</f>
        <v>0</v>
      </c>
      <c r="Y33" s="54">
        <f>'Круглосуточный стационар'!R33</f>
        <v>0</v>
      </c>
      <c r="Z33" s="52">
        <f t="shared" si="8"/>
        <v>0</v>
      </c>
      <c r="AA33" s="55">
        <f>'Дневной стационар'!D33</f>
        <v>0</v>
      </c>
      <c r="AB33" s="46">
        <f>'Дневной стационар'!F33</f>
        <v>0</v>
      </c>
      <c r="AC33" s="48">
        <f t="shared" si="9"/>
        <v>0</v>
      </c>
      <c r="AD33" s="46"/>
      <c r="AE33" s="46"/>
      <c r="AF33" s="52">
        <f t="shared" si="10"/>
        <v>0</v>
      </c>
      <c r="AG33" s="56">
        <f t="shared" si="11"/>
        <v>163780.37000000002</v>
      </c>
      <c r="AH33" s="57">
        <f t="shared" si="12"/>
        <v>163780.37000000002</v>
      </c>
      <c r="AI33" s="36">
        <f t="shared" si="13"/>
        <v>0</v>
      </c>
      <c r="AJ33" s="56">
        <f>[1]СПЕлиз!$T$15</f>
        <v>0</v>
      </c>
      <c r="AK33" s="57">
        <f>[2]СПЕлиз!$T$15</f>
        <v>0</v>
      </c>
      <c r="AL33" s="36">
        <f t="shared" si="14"/>
        <v>0</v>
      </c>
      <c r="AM33" s="56">
        <f>[1]СПЕлиз!$T$14</f>
        <v>163780.37000000002</v>
      </c>
      <c r="AN33" s="57">
        <f>[2]СПЕлиз!$T$14</f>
        <v>163780.37000000002</v>
      </c>
      <c r="AO33" s="36">
        <f t="shared" si="15"/>
        <v>0</v>
      </c>
      <c r="AQ33" s="190"/>
      <c r="AR33" s="190"/>
    </row>
    <row r="34" spans="1:44" s="2" customFormat="1" x14ac:dyDescent="0.25">
      <c r="A34" s="25">
        <v>21</v>
      </c>
      <c r="B34" s="28" t="str">
        <f>'Скорая медицинская помощь'!B34</f>
        <v>ЕРБ</v>
      </c>
      <c r="C34" s="45">
        <f>'Скорая медицинская помощь'!D34</f>
        <v>0</v>
      </c>
      <c r="D34" s="46">
        <f>'Скорая медицинская помощь'!F34</f>
        <v>0</v>
      </c>
      <c r="E34" s="47">
        <f t="shared" si="1"/>
        <v>0</v>
      </c>
      <c r="F34" s="45">
        <f>Поликлиника!D34</f>
        <v>185831.66</v>
      </c>
      <c r="G34" s="46">
        <f>Поликлиника!F34</f>
        <v>185831.66</v>
      </c>
      <c r="H34" s="48">
        <f t="shared" si="2"/>
        <v>0</v>
      </c>
      <c r="I34" s="46">
        <f>Поликлиника!Q34</f>
        <v>131522.54</v>
      </c>
      <c r="J34" s="46">
        <f>Поликлиника!U34</f>
        <v>131522.54</v>
      </c>
      <c r="K34" s="48">
        <f t="shared" si="3"/>
        <v>0</v>
      </c>
      <c r="L34" s="49">
        <f>Поликлиника!AO34</f>
        <v>27178.85</v>
      </c>
      <c r="M34" s="49">
        <f>Поликлиника!AQ34</f>
        <v>27178.85</v>
      </c>
      <c r="N34" s="50">
        <f t="shared" si="4"/>
        <v>0</v>
      </c>
      <c r="O34" s="46">
        <f>Поликлиника!BA34</f>
        <v>399963.16</v>
      </c>
      <c r="P34" s="46">
        <f>Поликлиника!BC34</f>
        <v>405332.06</v>
      </c>
      <c r="Q34" s="48">
        <f t="shared" si="5"/>
        <v>5368.9000000000233</v>
      </c>
      <c r="R34" s="51">
        <f>Поликлиника!BO34</f>
        <v>19628.546140000002</v>
      </c>
      <c r="S34" s="51">
        <f>Поликлиника!BQ34</f>
        <v>19628.546140000002</v>
      </c>
      <c r="T34" s="52">
        <f t="shared" si="6"/>
        <v>0</v>
      </c>
      <c r="U34" s="53">
        <f>'Круглосуточный стационар'!D34</f>
        <v>611485.54</v>
      </c>
      <c r="V34" s="54">
        <f>'Круглосуточный стационар'!F34</f>
        <v>611485.54</v>
      </c>
      <c r="W34" s="52">
        <f t="shared" si="7"/>
        <v>0</v>
      </c>
      <c r="X34" s="53">
        <f>'Круглосуточный стационар'!P34</f>
        <v>0</v>
      </c>
      <c r="Y34" s="54">
        <f>'Круглосуточный стационар'!R34</f>
        <v>0</v>
      </c>
      <c r="Z34" s="52">
        <f t="shared" si="8"/>
        <v>0</v>
      </c>
      <c r="AA34" s="55">
        <f>'Дневной стационар'!D34</f>
        <v>45266.439999999995</v>
      </c>
      <c r="AB34" s="46">
        <f>'Дневной стационар'!F34</f>
        <v>45266.439999999995</v>
      </c>
      <c r="AC34" s="48">
        <f t="shared" si="9"/>
        <v>0</v>
      </c>
      <c r="AD34" s="46"/>
      <c r="AE34" s="46"/>
      <c r="AF34" s="52">
        <f t="shared" si="10"/>
        <v>0</v>
      </c>
      <c r="AG34" s="56">
        <f t="shared" si="11"/>
        <v>1401248.19</v>
      </c>
      <c r="AH34" s="57">
        <f t="shared" si="12"/>
        <v>1406617.09</v>
      </c>
      <c r="AI34" s="36">
        <f t="shared" si="13"/>
        <v>5368.9000000001397</v>
      </c>
      <c r="AJ34" s="56">
        <f>[1]ЕРБ!$T$15</f>
        <v>54651.239789999985</v>
      </c>
      <c r="AK34" s="57">
        <f>[2]ЕРБ!$T$15</f>
        <v>54651.339789999984</v>
      </c>
      <c r="AL34" s="36">
        <f t="shared" si="14"/>
        <v>9.9999999998544808E-2</v>
      </c>
      <c r="AM34" s="56">
        <f>[1]ЕРБ!$T$14</f>
        <v>1346596.9502099999</v>
      </c>
      <c r="AN34" s="57">
        <f>[2]ЕРБ!$T$14</f>
        <v>1351965.7502100002</v>
      </c>
      <c r="AO34" s="36">
        <f t="shared" si="15"/>
        <v>5368.8000000002794</v>
      </c>
      <c r="AQ34" s="190"/>
      <c r="AR34" s="190"/>
    </row>
    <row r="35" spans="1:44" s="2" customFormat="1" x14ac:dyDescent="0.25">
      <c r="A35" s="27">
        <v>22</v>
      </c>
      <c r="B35" s="29" t="str">
        <f>'Скорая медицинская помощь'!B35</f>
        <v>Елизов. стом. полик.</v>
      </c>
      <c r="C35" s="45">
        <f>'Скорая медицинская помощь'!D35</f>
        <v>0</v>
      </c>
      <c r="D35" s="46">
        <f>'Скорая медицинская помощь'!F35</f>
        <v>0</v>
      </c>
      <c r="E35" s="47">
        <f t="shared" si="1"/>
        <v>0</v>
      </c>
      <c r="F35" s="45">
        <f>Поликлиника!D35</f>
        <v>0</v>
      </c>
      <c r="G35" s="46">
        <f>Поликлиника!F35</f>
        <v>0</v>
      </c>
      <c r="H35" s="48">
        <f t="shared" si="2"/>
        <v>0</v>
      </c>
      <c r="I35" s="46">
        <f>Поликлиника!Q35</f>
        <v>909.64</v>
      </c>
      <c r="J35" s="46">
        <f>Поликлиника!U35</f>
        <v>909.64</v>
      </c>
      <c r="K35" s="48">
        <f t="shared" si="3"/>
        <v>0</v>
      </c>
      <c r="L35" s="49">
        <f>Поликлиника!AO35</f>
        <v>0</v>
      </c>
      <c r="M35" s="49">
        <f>Поликлиника!AQ35</f>
        <v>0</v>
      </c>
      <c r="N35" s="50">
        <f t="shared" si="4"/>
        <v>0</v>
      </c>
      <c r="O35" s="46">
        <f>Поликлиника!BA35</f>
        <v>110255.83</v>
      </c>
      <c r="P35" s="46">
        <f>Поликлиника!BC35</f>
        <v>110255.83</v>
      </c>
      <c r="Q35" s="48">
        <f t="shared" si="5"/>
        <v>0</v>
      </c>
      <c r="R35" s="51">
        <f>Поликлиника!BO35</f>
        <v>0</v>
      </c>
      <c r="S35" s="51">
        <f>Поликлиника!BQ35</f>
        <v>0</v>
      </c>
      <c r="T35" s="52">
        <f t="shared" si="6"/>
        <v>0</v>
      </c>
      <c r="U35" s="53">
        <f>'Круглосуточный стационар'!D35</f>
        <v>0</v>
      </c>
      <c r="V35" s="54">
        <f>'Круглосуточный стационар'!F35</f>
        <v>0</v>
      </c>
      <c r="W35" s="52">
        <f t="shared" si="7"/>
        <v>0</v>
      </c>
      <c r="X35" s="53">
        <f>'Круглосуточный стационар'!P35</f>
        <v>0</v>
      </c>
      <c r="Y35" s="54">
        <f>'Круглосуточный стационар'!R35</f>
        <v>0</v>
      </c>
      <c r="Z35" s="52">
        <f t="shared" si="8"/>
        <v>0</v>
      </c>
      <c r="AA35" s="55">
        <f>'Дневной стационар'!D35</f>
        <v>0</v>
      </c>
      <c r="AB35" s="46">
        <f>'Дневной стационар'!F35</f>
        <v>0</v>
      </c>
      <c r="AC35" s="48">
        <f t="shared" si="9"/>
        <v>0</v>
      </c>
      <c r="AD35" s="46"/>
      <c r="AE35" s="46"/>
      <c r="AF35" s="52">
        <f t="shared" si="10"/>
        <v>0</v>
      </c>
      <c r="AG35" s="56">
        <f t="shared" si="11"/>
        <v>111165.47</v>
      </c>
      <c r="AH35" s="57">
        <f t="shared" si="12"/>
        <v>111165.47</v>
      </c>
      <c r="AI35" s="36">
        <f t="shared" si="13"/>
        <v>0</v>
      </c>
      <c r="AJ35" s="56">
        <f>[1]елизстом!$T$15</f>
        <v>0</v>
      </c>
      <c r="AK35" s="57">
        <f>[2]елизстом!$T$15</f>
        <v>0</v>
      </c>
      <c r="AL35" s="36">
        <f t="shared" si="14"/>
        <v>0</v>
      </c>
      <c r="AM35" s="56">
        <f>[1]елизстом!$T$14</f>
        <v>111165.47</v>
      </c>
      <c r="AN35" s="57">
        <f>[2]елизстом!$T$14</f>
        <v>111165.47</v>
      </c>
      <c r="AO35" s="36">
        <f t="shared" si="15"/>
        <v>0</v>
      </c>
      <c r="AQ35" s="190"/>
      <c r="AR35" s="190"/>
    </row>
    <row r="36" spans="1:44" s="2" customFormat="1" x14ac:dyDescent="0.25">
      <c r="A36" s="25">
        <v>23</v>
      </c>
      <c r="B36" s="28" t="str">
        <f>'Скорая медицинская помощь'!B36</f>
        <v>Вилючинская ГБ</v>
      </c>
      <c r="C36" s="45">
        <f>'Скорая медицинская помощь'!D36</f>
        <v>85733.47</v>
      </c>
      <c r="D36" s="46">
        <f>'Скорая медицинская помощь'!F36</f>
        <v>85733.47</v>
      </c>
      <c r="E36" s="58">
        <f t="shared" si="1"/>
        <v>0</v>
      </c>
      <c r="F36" s="45">
        <f>Поликлиника!D36</f>
        <v>73544.38</v>
      </c>
      <c r="G36" s="46">
        <f>Поликлиника!F36</f>
        <v>73544.38</v>
      </c>
      <c r="H36" s="48">
        <f t="shared" si="2"/>
        <v>0</v>
      </c>
      <c r="I36" s="46">
        <f>Поликлиника!Q36</f>
        <v>40393.75</v>
      </c>
      <c r="J36" s="46">
        <f>Поликлиника!U36</f>
        <v>40393.75</v>
      </c>
      <c r="K36" s="48">
        <f t="shared" si="3"/>
        <v>0</v>
      </c>
      <c r="L36" s="49">
        <f>Поликлиника!AO36</f>
        <v>7451.03</v>
      </c>
      <c r="M36" s="49">
        <f>Поликлиника!AQ36</f>
        <v>7451.03</v>
      </c>
      <c r="N36" s="50">
        <f t="shared" si="4"/>
        <v>0</v>
      </c>
      <c r="O36" s="46">
        <f>Поликлиника!BA36</f>
        <v>87221.56</v>
      </c>
      <c r="P36" s="46">
        <f>Поликлиника!BC36</f>
        <v>89926.46</v>
      </c>
      <c r="Q36" s="48">
        <f t="shared" si="5"/>
        <v>2704.9000000000087</v>
      </c>
      <c r="R36" s="51">
        <f>Поликлиника!BO36</f>
        <v>774.83464000000004</v>
      </c>
      <c r="S36" s="51">
        <f>Поликлиника!BQ36</f>
        <v>774.83464000000004</v>
      </c>
      <c r="T36" s="52">
        <f t="shared" si="6"/>
        <v>0</v>
      </c>
      <c r="U36" s="53">
        <f>'Круглосуточный стационар'!D36</f>
        <v>169113.94</v>
      </c>
      <c r="V36" s="54">
        <f>'Круглосуточный стационар'!F36</f>
        <v>169113.94</v>
      </c>
      <c r="W36" s="52">
        <f t="shared" si="7"/>
        <v>0</v>
      </c>
      <c r="X36" s="53">
        <f>'Круглосуточный стационар'!P36</f>
        <v>0</v>
      </c>
      <c r="Y36" s="54">
        <f>'Круглосуточный стационар'!R36</f>
        <v>0</v>
      </c>
      <c r="Z36" s="52">
        <f t="shared" si="8"/>
        <v>0</v>
      </c>
      <c r="AA36" s="55">
        <f>'Дневной стационар'!D36</f>
        <v>27141.570000000003</v>
      </c>
      <c r="AB36" s="46">
        <f>'Дневной стационар'!F36</f>
        <v>27141.570000000003</v>
      </c>
      <c r="AC36" s="48">
        <f t="shared" si="9"/>
        <v>0</v>
      </c>
      <c r="AD36" s="46"/>
      <c r="AE36" s="46"/>
      <c r="AF36" s="52">
        <f t="shared" si="10"/>
        <v>0</v>
      </c>
      <c r="AG36" s="56">
        <f t="shared" si="11"/>
        <v>490599.7</v>
      </c>
      <c r="AH36" s="57">
        <f t="shared" si="12"/>
        <v>493304.60000000003</v>
      </c>
      <c r="AI36" s="36">
        <f t="shared" si="13"/>
        <v>2704.9000000000233</v>
      </c>
      <c r="AJ36" s="56">
        <f>[1]вил!$T$15</f>
        <v>4554.2111000000004</v>
      </c>
      <c r="AK36" s="57">
        <f>[2]вил!$T$15</f>
        <v>4563.9511000000011</v>
      </c>
      <c r="AL36" s="36">
        <f t="shared" si="14"/>
        <v>9.7400000000006912</v>
      </c>
      <c r="AM36" s="56">
        <f>[1]вил!$T$14</f>
        <v>486045.4889</v>
      </c>
      <c r="AN36" s="57">
        <f>[2]вил!$T$14</f>
        <v>488740.64889999997</v>
      </c>
      <c r="AO36" s="36">
        <f t="shared" si="15"/>
        <v>2695.1599999999744</v>
      </c>
      <c r="AQ36" s="190"/>
      <c r="AR36" s="190"/>
    </row>
    <row r="37" spans="1:44" s="2" customFormat="1" x14ac:dyDescent="0.25">
      <c r="A37" s="27">
        <v>24</v>
      </c>
      <c r="B37" s="29" t="str">
        <f>'Скорая медицинская помощь'!B37</f>
        <v>МСЧ УВД</v>
      </c>
      <c r="C37" s="45">
        <f>'Скорая медицинская помощь'!D37</f>
        <v>0</v>
      </c>
      <c r="D37" s="46">
        <f>'Скорая медицинская помощь'!F37</f>
        <v>0</v>
      </c>
      <c r="E37" s="58">
        <f t="shared" si="1"/>
        <v>0</v>
      </c>
      <c r="F37" s="45">
        <f>Поликлиника!D37</f>
        <v>2365.4899999999998</v>
      </c>
      <c r="G37" s="46">
        <f>Поликлиника!F37</f>
        <v>2365.4899999999998</v>
      </c>
      <c r="H37" s="48">
        <f t="shared" si="2"/>
        <v>0</v>
      </c>
      <c r="I37" s="46">
        <f>Поликлиника!Q37</f>
        <v>1618.28</v>
      </c>
      <c r="J37" s="46">
        <f>Поликлиника!U37</f>
        <v>1618.28</v>
      </c>
      <c r="K37" s="48">
        <f t="shared" si="3"/>
        <v>0</v>
      </c>
      <c r="L37" s="49">
        <f>Поликлиника!AO37</f>
        <v>0</v>
      </c>
      <c r="M37" s="49">
        <f>Поликлиника!AQ37</f>
        <v>0</v>
      </c>
      <c r="N37" s="50">
        <f t="shared" si="4"/>
        <v>0</v>
      </c>
      <c r="O37" s="46">
        <f>Поликлиника!BA37</f>
        <v>3855.49</v>
      </c>
      <c r="P37" s="46">
        <f>Поликлиника!BC37</f>
        <v>3983.41</v>
      </c>
      <c r="Q37" s="48">
        <f t="shared" si="5"/>
        <v>127.92000000000007</v>
      </c>
      <c r="R37" s="51">
        <f>Поликлиника!BO37</f>
        <v>770.495</v>
      </c>
      <c r="S37" s="51">
        <f>Поликлиника!BQ37</f>
        <v>770.495</v>
      </c>
      <c r="T37" s="52">
        <f t="shared" si="6"/>
        <v>0</v>
      </c>
      <c r="U37" s="53">
        <f>'Круглосуточный стационар'!D37</f>
        <v>7738.56</v>
      </c>
      <c r="V37" s="54">
        <f>'Круглосуточный стационар'!F37</f>
        <v>7738.56</v>
      </c>
      <c r="W37" s="52">
        <f t="shared" si="7"/>
        <v>0</v>
      </c>
      <c r="X37" s="53">
        <f>'Круглосуточный стационар'!P37</f>
        <v>0</v>
      </c>
      <c r="Y37" s="54">
        <f>'Круглосуточный стационар'!R37</f>
        <v>0</v>
      </c>
      <c r="Z37" s="52">
        <f t="shared" si="8"/>
        <v>0</v>
      </c>
      <c r="AA37" s="55">
        <f>'Дневной стационар'!D37</f>
        <v>0</v>
      </c>
      <c r="AB37" s="46">
        <f>'Дневной стационар'!F37</f>
        <v>0</v>
      </c>
      <c r="AC37" s="48">
        <f t="shared" si="9"/>
        <v>0</v>
      </c>
      <c r="AD37" s="46"/>
      <c r="AE37" s="46"/>
      <c r="AF37" s="52">
        <f t="shared" si="10"/>
        <v>0</v>
      </c>
      <c r="AG37" s="56">
        <f t="shared" si="11"/>
        <v>15577.820000000002</v>
      </c>
      <c r="AH37" s="57">
        <f t="shared" si="12"/>
        <v>15705.74</v>
      </c>
      <c r="AI37" s="36">
        <f t="shared" si="13"/>
        <v>127.91999999999825</v>
      </c>
      <c r="AJ37" s="56">
        <f>[1]УВД!$T$15</f>
        <v>99.2</v>
      </c>
      <c r="AK37" s="57">
        <f>[2]УВД!$T$15</f>
        <v>99.98</v>
      </c>
      <c r="AL37" s="36">
        <f t="shared" si="14"/>
        <v>0.78000000000000114</v>
      </c>
      <c r="AM37" s="56">
        <f>[1]УВД!$T$14</f>
        <v>15478.619999999999</v>
      </c>
      <c r="AN37" s="57">
        <f>[2]УВД!$T$14</f>
        <v>15605.76</v>
      </c>
      <c r="AO37" s="36">
        <f t="shared" si="15"/>
        <v>127.14000000000124</v>
      </c>
      <c r="AQ37" s="190"/>
      <c r="AR37" s="190"/>
    </row>
    <row r="38" spans="1:44" s="2" customFormat="1" x14ac:dyDescent="0.25">
      <c r="A38" s="25">
        <v>25</v>
      </c>
      <c r="B38" s="28" t="str">
        <f>'Скорая медицинская помощь'!B38</f>
        <v>ДВОМЦ</v>
      </c>
      <c r="C38" s="45">
        <f>'Скорая медицинская помощь'!D38</f>
        <v>0</v>
      </c>
      <c r="D38" s="46">
        <f>'Скорая медицинская помощь'!F38</f>
        <v>0</v>
      </c>
      <c r="E38" s="58">
        <f t="shared" si="1"/>
        <v>0</v>
      </c>
      <c r="F38" s="45">
        <f>Поликлиника!D38</f>
        <v>12372.48</v>
      </c>
      <c r="G38" s="46">
        <f>Поликлиника!F38</f>
        <v>12372.48</v>
      </c>
      <c r="H38" s="48">
        <f t="shared" si="2"/>
        <v>0</v>
      </c>
      <c r="I38" s="46">
        <f>Поликлиника!Q38</f>
        <v>8285.44</v>
      </c>
      <c r="J38" s="46">
        <f>Поликлиника!U38</f>
        <v>8285.44</v>
      </c>
      <c r="K38" s="48">
        <f t="shared" si="3"/>
        <v>0</v>
      </c>
      <c r="L38" s="49">
        <f>Поликлиника!AO38</f>
        <v>1015.81</v>
      </c>
      <c r="M38" s="49">
        <f>Поликлиника!AQ38</f>
        <v>1015.81</v>
      </c>
      <c r="N38" s="50">
        <f t="shared" si="4"/>
        <v>0</v>
      </c>
      <c r="O38" s="46">
        <f>Поликлиника!BA38</f>
        <v>22154.95</v>
      </c>
      <c r="P38" s="46">
        <f>Поликлиника!BC38</f>
        <v>22698.01</v>
      </c>
      <c r="Q38" s="48">
        <f t="shared" si="5"/>
        <v>543.05999999999767</v>
      </c>
      <c r="R38" s="51">
        <f>Поликлиника!BO38</f>
        <v>1362.5275999999999</v>
      </c>
      <c r="S38" s="51">
        <f>Поликлиника!BQ38</f>
        <v>1362.5275999999999</v>
      </c>
      <c r="T38" s="52">
        <f t="shared" si="6"/>
        <v>0</v>
      </c>
      <c r="U38" s="53">
        <f>'Круглосуточный стационар'!D38</f>
        <v>59182.66</v>
      </c>
      <c r="V38" s="54">
        <f>'Круглосуточный стационар'!F38</f>
        <v>59182.66</v>
      </c>
      <c r="W38" s="52">
        <f t="shared" si="7"/>
        <v>0</v>
      </c>
      <c r="X38" s="53">
        <f>'Круглосуточный стационар'!P38</f>
        <v>0</v>
      </c>
      <c r="Y38" s="54">
        <f>'Круглосуточный стационар'!R38</f>
        <v>0</v>
      </c>
      <c r="Z38" s="52">
        <f t="shared" si="8"/>
        <v>0</v>
      </c>
      <c r="AA38" s="55">
        <f>'Дневной стационар'!D38</f>
        <v>23251.510000000002</v>
      </c>
      <c r="AB38" s="46">
        <f>'Дневной стационар'!F38</f>
        <v>23251.510000000002</v>
      </c>
      <c r="AC38" s="48">
        <f t="shared" si="9"/>
        <v>0</v>
      </c>
      <c r="AD38" s="46"/>
      <c r="AE38" s="46"/>
      <c r="AF38" s="52">
        <f t="shared" si="10"/>
        <v>0</v>
      </c>
      <c r="AG38" s="56">
        <f t="shared" si="11"/>
        <v>126262.85</v>
      </c>
      <c r="AH38" s="57">
        <f t="shared" si="12"/>
        <v>126805.91</v>
      </c>
      <c r="AI38" s="36">
        <f t="shared" si="13"/>
        <v>543.05999999999767</v>
      </c>
      <c r="AJ38" s="56">
        <f>[1]ДВОМЦ!$T$15</f>
        <v>493.2</v>
      </c>
      <c r="AK38" s="57">
        <f>[2]ДВОМЦ!$T$15</f>
        <v>495.64</v>
      </c>
      <c r="AL38" s="36">
        <f t="shared" si="14"/>
        <v>2.4399999999999977</v>
      </c>
      <c r="AM38" s="56">
        <f>[1]ДВОМЦ!$T$14</f>
        <v>125769.65000000001</v>
      </c>
      <c r="AN38" s="57">
        <f>[2]ДВОМЦ!$T$14</f>
        <v>126310.27</v>
      </c>
      <c r="AO38" s="36">
        <f t="shared" si="15"/>
        <v>540.61999999999534</v>
      </c>
      <c r="AQ38" s="190"/>
      <c r="AR38" s="190"/>
    </row>
    <row r="39" spans="1:44" s="2" customFormat="1" x14ac:dyDescent="0.25">
      <c r="A39" s="25">
        <v>26</v>
      </c>
      <c r="B39" s="28" t="str">
        <f>'Скорая медицинская помощь'!B39</f>
        <v>Филиал №2 ФГКУ "1477 ВМКГ"</v>
      </c>
      <c r="C39" s="45">
        <f>'Скорая медицинская помощь'!D39</f>
        <v>0</v>
      </c>
      <c r="D39" s="46">
        <f>'Скорая медицинская помощь'!F39</f>
        <v>0</v>
      </c>
      <c r="E39" s="58">
        <f t="shared" si="1"/>
        <v>0</v>
      </c>
      <c r="F39" s="45">
        <f>Поликлиника!D39</f>
        <v>0</v>
      </c>
      <c r="G39" s="46">
        <f>Поликлиника!F39</f>
        <v>0</v>
      </c>
      <c r="H39" s="48">
        <f t="shared" si="2"/>
        <v>0</v>
      </c>
      <c r="I39" s="46">
        <f>Поликлиника!Q39</f>
        <v>0</v>
      </c>
      <c r="J39" s="46">
        <f>Поликлиника!U39</f>
        <v>0</v>
      </c>
      <c r="K39" s="48">
        <f t="shared" si="3"/>
        <v>0</v>
      </c>
      <c r="L39" s="49">
        <f>Поликлиника!AO39</f>
        <v>0</v>
      </c>
      <c r="M39" s="49">
        <f>Поликлиника!AQ39</f>
        <v>0</v>
      </c>
      <c r="N39" s="50">
        <f t="shared" si="4"/>
        <v>0</v>
      </c>
      <c r="O39" s="46">
        <f>Поликлиника!BA39</f>
        <v>0</v>
      </c>
      <c r="P39" s="46">
        <f>Поликлиника!BC39</f>
        <v>0</v>
      </c>
      <c r="Q39" s="48">
        <f t="shared" si="5"/>
        <v>0</v>
      </c>
      <c r="R39" s="51">
        <f>Поликлиника!BO39</f>
        <v>0</v>
      </c>
      <c r="S39" s="51">
        <f>Поликлиника!BQ39</f>
        <v>0</v>
      </c>
      <c r="T39" s="52">
        <f t="shared" si="6"/>
        <v>0</v>
      </c>
      <c r="U39" s="53">
        <f>'Круглосуточный стационар'!D39</f>
        <v>31141.79</v>
      </c>
      <c r="V39" s="54">
        <f>'Круглосуточный стационар'!F39</f>
        <v>31141.79</v>
      </c>
      <c r="W39" s="52">
        <f t="shared" si="7"/>
        <v>0</v>
      </c>
      <c r="X39" s="53">
        <f>'Круглосуточный стационар'!P39</f>
        <v>0</v>
      </c>
      <c r="Y39" s="54">
        <f>'Круглосуточный стационар'!R39</f>
        <v>0</v>
      </c>
      <c r="Z39" s="52">
        <f t="shared" si="8"/>
        <v>0</v>
      </c>
      <c r="AA39" s="55">
        <f>'Дневной стационар'!D39</f>
        <v>0</v>
      </c>
      <c r="AB39" s="46">
        <f>'Дневной стационар'!F39</f>
        <v>0</v>
      </c>
      <c r="AC39" s="48">
        <f t="shared" si="9"/>
        <v>0</v>
      </c>
      <c r="AD39" s="46"/>
      <c r="AE39" s="46"/>
      <c r="AF39" s="52">
        <f t="shared" si="10"/>
        <v>0</v>
      </c>
      <c r="AG39" s="56">
        <f t="shared" si="11"/>
        <v>31141.79</v>
      </c>
      <c r="AH39" s="57">
        <f t="shared" si="12"/>
        <v>31141.79</v>
      </c>
      <c r="AI39" s="36">
        <f t="shared" si="13"/>
        <v>0</v>
      </c>
      <c r="AJ39" s="56">
        <f>'[1]2вч1477'!$T$15</f>
        <v>0</v>
      </c>
      <c r="AK39" s="57">
        <f>'[2]2вч1477'!$T$15</f>
        <v>0</v>
      </c>
      <c r="AL39" s="36">
        <f t="shared" si="14"/>
        <v>0</v>
      </c>
      <c r="AM39" s="56">
        <f>'[1]2вч1477'!$T$14</f>
        <v>31141.79</v>
      </c>
      <c r="AN39" s="57">
        <f>'[2]2вч1477'!$T$14</f>
        <v>31141.79</v>
      </c>
      <c r="AO39" s="36">
        <f t="shared" si="15"/>
        <v>0</v>
      </c>
      <c r="AQ39" s="190"/>
      <c r="AR39" s="190"/>
    </row>
    <row r="40" spans="1:44" s="2" customFormat="1" x14ac:dyDescent="0.25">
      <c r="A40" s="27">
        <v>27</v>
      </c>
      <c r="B40" s="29" t="str">
        <f>'Скорая медицинская помощь'!B40</f>
        <v>У-Камчатская РБ</v>
      </c>
      <c r="C40" s="45">
        <f>'Скорая медицинская помощь'!D40</f>
        <v>13591.77</v>
      </c>
      <c r="D40" s="46">
        <f>'Скорая медицинская помощь'!F40</f>
        <v>13591.77</v>
      </c>
      <c r="E40" s="58">
        <f t="shared" si="1"/>
        <v>0</v>
      </c>
      <c r="F40" s="45">
        <f>Поликлиника!D40</f>
        <v>10977.99</v>
      </c>
      <c r="G40" s="46">
        <f>Поликлиника!F40</f>
        <v>10977.99</v>
      </c>
      <c r="H40" s="48">
        <f t="shared" si="2"/>
        <v>0</v>
      </c>
      <c r="I40" s="46">
        <f>Поликлиника!Q40</f>
        <v>7259.5399999999991</v>
      </c>
      <c r="J40" s="46">
        <f>Поликлиника!U40</f>
        <v>7259.5399999999991</v>
      </c>
      <c r="K40" s="48">
        <f t="shared" si="3"/>
        <v>0</v>
      </c>
      <c r="L40" s="49">
        <f>Поликлиника!AO40</f>
        <v>1671.45</v>
      </c>
      <c r="M40" s="49">
        <f>Поликлиника!AQ40</f>
        <v>1671.45</v>
      </c>
      <c r="N40" s="50">
        <f t="shared" si="4"/>
        <v>0</v>
      </c>
      <c r="O40" s="46">
        <f>Поликлиника!BA40</f>
        <v>55893.18</v>
      </c>
      <c r="P40" s="46">
        <f>Поликлиника!BC40</f>
        <v>56100.85</v>
      </c>
      <c r="Q40" s="48">
        <f t="shared" si="5"/>
        <v>207.66999999999825</v>
      </c>
      <c r="R40" s="51">
        <f>Поликлиника!BO40</f>
        <v>494.52</v>
      </c>
      <c r="S40" s="51">
        <f>Поликлиника!BQ40</f>
        <v>494.52</v>
      </c>
      <c r="T40" s="52">
        <f t="shared" si="6"/>
        <v>0</v>
      </c>
      <c r="U40" s="53">
        <f>'Круглосуточный стационар'!D40</f>
        <v>35359.49</v>
      </c>
      <c r="V40" s="54">
        <f>'Круглосуточный стационар'!F40</f>
        <v>35359.49</v>
      </c>
      <c r="W40" s="52">
        <f t="shared" si="7"/>
        <v>0</v>
      </c>
      <c r="X40" s="53">
        <f>'Круглосуточный стационар'!P40</f>
        <v>0</v>
      </c>
      <c r="Y40" s="54">
        <f>'Круглосуточный стационар'!R40</f>
        <v>0</v>
      </c>
      <c r="Z40" s="52">
        <f t="shared" si="8"/>
        <v>0</v>
      </c>
      <c r="AA40" s="55">
        <f>'Дневной стационар'!D40</f>
        <v>13409.010000000002</v>
      </c>
      <c r="AB40" s="46">
        <f>'Дневной стационар'!F40</f>
        <v>13409.010000000002</v>
      </c>
      <c r="AC40" s="48">
        <f t="shared" si="9"/>
        <v>0</v>
      </c>
      <c r="AD40" s="46"/>
      <c r="AE40" s="46"/>
      <c r="AF40" s="52">
        <f t="shared" si="10"/>
        <v>0</v>
      </c>
      <c r="AG40" s="56">
        <f t="shared" si="11"/>
        <v>138162.43000000002</v>
      </c>
      <c r="AH40" s="57">
        <f t="shared" si="12"/>
        <v>138370.1</v>
      </c>
      <c r="AI40" s="36">
        <f t="shared" si="13"/>
        <v>207.6699999999837</v>
      </c>
      <c r="AJ40" s="56">
        <f>[1]УКам!$T$15</f>
        <v>155</v>
      </c>
      <c r="AK40" s="57">
        <f>[2]УКам!$T$15</f>
        <v>156.22</v>
      </c>
      <c r="AL40" s="36">
        <f t="shared" si="14"/>
        <v>1.2199999999999989</v>
      </c>
      <c r="AM40" s="56">
        <f>[1]УКам!$T$14</f>
        <v>138007.43</v>
      </c>
      <c r="AN40" s="57">
        <f>[2]УКам!$T$14</f>
        <v>138213.88</v>
      </c>
      <c r="AO40" s="36">
        <f t="shared" si="15"/>
        <v>206.45000000001164</v>
      </c>
      <c r="AQ40" s="190"/>
      <c r="AR40" s="190"/>
    </row>
    <row r="41" spans="1:44" s="2" customFormat="1" x14ac:dyDescent="0.25">
      <c r="A41" s="27">
        <v>28</v>
      </c>
      <c r="B41" s="29" t="str">
        <f>'Скорая медицинская помощь'!B41</f>
        <v>Ключевская РБ</v>
      </c>
      <c r="C41" s="45">
        <f>'Скорая медицинская помощь'!D41</f>
        <v>16455.84</v>
      </c>
      <c r="D41" s="46">
        <f>'Скорая медицинская помощь'!F41</f>
        <v>16455.84</v>
      </c>
      <c r="E41" s="47">
        <f t="shared" si="1"/>
        <v>0</v>
      </c>
      <c r="F41" s="45">
        <f>Поликлиника!D41</f>
        <v>15053.289999999999</v>
      </c>
      <c r="G41" s="46">
        <f>Поликлиника!F41</f>
        <v>15053.289999999999</v>
      </c>
      <c r="H41" s="48">
        <f t="shared" si="2"/>
        <v>0</v>
      </c>
      <c r="I41" s="46">
        <f>Поликлиника!Q41</f>
        <v>12610.72</v>
      </c>
      <c r="J41" s="46">
        <f>Поликлиника!U41</f>
        <v>12610.72</v>
      </c>
      <c r="K41" s="48">
        <f t="shared" si="3"/>
        <v>0</v>
      </c>
      <c r="L41" s="49">
        <f>Поликлиника!AO41</f>
        <v>1153.23</v>
      </c>
      <c r="M41" s="49">
        <f>Поликлиника!AQ41</f>
        <v>1153.23</v>
      </c>
      <c r="N41" s="50">
        <f t="shared" si="4"/>
        <v>0</v>
      </c>
      <c r="O41" s="46">
        <f>Поликлиника!BA41</f>
        <v>38561.550000000003</v>
      </c>
      <c r="P41" s="46">
        <f>Поликлиника!BC41</f>
        <v>39252.99</v>
      </c>
      <c r="Q41" s="48">
        <f t="shared" si="5"/>
        <v>691.43999999999505</v>
      </c>
      <c r="R41" s="51">
        <f>Поликлиника!BO41</f>
        <v>543.97199999999998</v>
      </c>
      <c r="S41" s="51">
        <f>Поликлиника!BQ41</f>
        <v>543.97199999999998</v>
      </c>
      <c r="T41" s="52">
        <f t="shared" si="6"/>
        <v>0</v>
      </c>
      <c r="U41" s="53">
        <f>'Круглосуточный стационар'!D41</f>
        <v>46335.35</v>
      </c>
      <c r="V41" s="54">
        <f>'Круглосуточный стационар'!F41</f>
        <v>46335.35</v>
      </c>
      <c r="W41" s="52">
        <f t="shared" si="7"/>
        <v>0</v>
      </c>
      <c r="X41" s="53">
        <f>'Круглосуточный стационар'!P41</f>
        <v>0</v>
      </c>
      <c r="Y41" s="54">
        <f>'Круглосуточный стационар'!R41</f>
        <v>0</v>
      </c>
      <c r="Z41" s="52">
        <f t="shared" si="8"/>
        <v>0</v>
      </c>
      <c r="AA41" s="55">
        <f>'Дневной стационар'!D41</f>
        <v>13779.93</v>
      </c>
      <c r="AB41" s="46">
        <f>'Дневной стационар'!F41</f>
        <v>13779.93</v>
      </c>
      <c r="AC41" s="48">
        <f t="shared" si="9"/>
        <v>0</v>
      </c>
      <c r="AD41" s="46"/>
      <c r="AE41" s="46"/>
      <c r="AF41" s="52">
        <f t="shared" si="10"/>
        <v>0</v>
      </c>
      <c r="AG41" s="56">
        <f t="shared" si="11"/>
        <v>143949.91</v>
      </c>
      <c r="AH41" s="57">
        <f t="shared" si="12"/>
        <v>144641.34999999998</v>
      </c>
      <c r="AI41" s="36">
        <f t="shared" si="13"/>
        <v>691.43999999997322</v>
      </c>
      <c r="AJ41" s="56">
        <f>[1]Ключ!$T$15</f>
        <v>1517</v>
      </c>
      <c r="AK41" s="57">
        <f>[2]Ключ!$T$15</f>
        <v>1518.7</v>
      </c>
      <c r="AL41" s="36">
        <f t="shared" si="14"/>
        <v>1.7000000000000455</v>
      </c>
      <c r="AM41" s="56">
        <f>[1]Ключ!$T$14</f>
        <v>142432.90999999997</v>
      </c>
      <c r="AN41" s="57">
        <f>[2]Ключ!$T$14</f>
        <v>143122.64999999997</v>
      </c>
      <c r="AO41" s="36">
        <f t="shared" si="15"/>
        <v>689.73999999999069</v>
      </c>
      <c r="AQ41" s="190"/>
      <c r="AR41" s="190"/>
    </row>
    <row r="42" spans="1:44" s="2" customFormat="1" x14ac:dyDescent="0.25">
      <c r="A42" s="27">
        <v>29</v>
      </c>
      <c r="B42" s="28" t="str">
        <f>'Скорая медицинская помощь'!B42</f>
        <v>У-Большерецкая РБ</v>
      </c>
      <c r="C42" s="45">
        <f>'Скорая медицинская помощь'!D42</f>
        <v>17562.77</v>
      </c>
      <c r="D42" s="46">
        <f>'Скорая медицинская помощь'!F42</f>
        <v>17562.77</v>
      </c>
      <c r="E42" s="58">
        <f t="shared" si="1"/>
        <v>0</v>
      </c>
      <c r="F42" s="45">
        <f>Поликлиника!D42</f>
        <v>13779.96</v>
      </c>
      <c r="G42" s="46">
        <f>Поликлиника!F42</f>
        <v>13779.96</v>
      </c>
      <c r="H42" s="48">
        <f t="shared" si="2"/>
        <v>0</v>
      </c>
      <c r="I42" s="46">
        <f>Поликлиника!Q42</f>
        <v>8200.119999999999</v>
      </c>
      <c r="J42" s="46">
        <f>Поликлиника!U42</f>
        <v>8200.119999999999</v>
      </c>
      <c r="K42" s="48">
        <f t="shared" si="3"/>
        <v>0</v>
      </c>
      <c r="L42" s="49">
        <f>Поликлиника!AO42</f>
        <v>17688.22</v>
      </c>
      <c r="M42" s="49">
        <f>Поликлиника!AQ42</f>
        <v>17688.22</v>
      </c>
      <c r="N42" s="50">
        <f t="shared" si="4"/>
        <v>0</v>
      </c>
      <c r="O42" s="46">
        <f>Поликлиника!BA42</f>
        <v>58151.02</v>
      </c>
      <c r="P42" s="46">
        <f>Поликлиника!BC42</f>
        <v>58519.12</v>
      </c>
      <c r="Q42" s="48">
        <f t="shared" si="5"/>
        <v>368.10000000000582</v>
      </c>
      <c r="R42" s="51">
        <f>Поликлиника!BO42</f>
        <v>0</v>
      </c>
      <c r="S42" s="51">
        <f>Поликлиника!BQ42</f>
        <v>0</v>
      </c>
      <c r="T42" s="52">
        <f t="shared" si="6"/>
        <v>0</v>
      </c>
      <c r="U42" s="53">
        <f>'Круглосуточный стационар'!D42</f>
        <v>38503.11</v>
      </c>
      <c r="V42" s="54">
        <f>'Круглосуточный стационар'!F42</f>
        <v>38503.11</v>
      </c>
      <c r="W42" s="52">
        <f t="shared" si="7"/>
        <v>0</v>
      </c>
      <c r="X42" s="53">
        <f>'Круглосуточный стационар'!P42</f>
        <v>0</v>
      </c>
      <c r="Y42" s="54">
        <f>'Круглосуточный стационар'!R42</f>
        <v>0</v>
      </c>
      <c r="Z42" s="52">
        <f t="shared" si="8"/>
        <v>0</v>
      </c>
      <c r="AA42" s="55">
        <f>'Дневной стационар'!D42</f>
        <v>8783.14</v>
      </c>
      <c r="AB42" s="46">
        <f>'Дневной стационар'!F42</f>
        <v>8783.14</v>
      </c>
      <c r="AC42" s="48">
        <f t="shared" si="9"/>
        <v>0</v>
      </c>
      <c r="AD42" s="46"/>
      <c r="AE42" s="46"/>
      <c r="AF42" s="52">
        <f t="shared" si="10"/>
        <v>0</v>
      </c>
      <c r="AG42" s="56">
        <f t="shared" si="11"/>
        <v>162668.34000000003</v>
      </c>
      <c r="AH42" s="57">
        <f t="shared" si="12"/>
        <v>163036.44</v>
      </c>
      <c r="AI42" s="36">
        <f t="shared" si="13"/>
        <v>368.09999999997672</v>
      </c>
      <c r="AJ42" s="56">
        <f>[1]УБ!$T$15</f>
        <v>0</v>
      </c>
      <c r="AK42" s="57">
        <f>[2]УБ!$T$15</f>
        <v>0</v>
      </c>
      <c r="AL42" s="36">
        <f t="shared" si="14"/>
        <v>0</v>
      </c>
      <c r="AM42" s="56">
        <f>[1]УБ!$T$14</f>
        <v>162668.34000000003</v>
      </c>
      <c r="AN42" s="57">
        <f>[2]УБ!$T$14</f>
        <v>163036.44</v>
      </c>
      <c r="AO42" s="36">
        <f t="shared" si="15"/>
        <v>368.09999999997672</v>
      </c>
      <c r="AQ42" s="190"/>
      <c r="AR42" s="190"/>
    </row>
    <row r="43" spans="1:44" s="2" customFormat="1" x14ac:dyDescent="0.25">
      <c r="A43" s="27">
        <v>30</v>
      </c>
      <c r="B43" s="29" t="str">
        <f>'Скорая медицинская помощь'!B43</f>
        <v>Озерновская РБ</v>
      </c>
      <c r="C43" s="45">
        <f>'Скорая медицинская помощь'!D43</f>
        <v>8497.0400000000009</v>
      </c>
      <c r="D43" s="46">
        <f>'Скорая медицинская помощь'!F43</f>
        <v>8497.0400000000009</v>
      </c>
      <c r="E43" s="47">
        <f t="shared" si="1"/>
        <v>0</v>
      </c>
      <c r="F43" s="45">
        <f>Поликлиника!D43</f>
        <v>7001.75</v>
      </c>
      <c r="G43" s="46">
        <f>Поликлиника!F43</f>
        <v>7001.75</v>
      </c>
      <c r="H43" s="48">
        <f t="shared" si="2"/>
        <v>0</v>
      </c>
      <c r="I43" s="46">
        <f>Поликлиника!Q43</f>
        <v>1914.7300000000002</v>
      </c>
      <c r="J43" s="46">
        <f>Поликлиника!U43</f>
        <v>1914.7300000000002</v>
      </c>
      <c r="K43" s="48">
        <f t="shared" si="3"/>
        <v>0</v>
      </c>
      <c r="L43" s="49">
        <f>Поликлиника!AO43</f>
        <v>852.97</v>
      </c>
      <c r="M43" s="49">
        <f>Поликлиника!AQ43</f>
        <v>852.97</v>
      </c>
      <c r="N43" s="50">
        <f t="shared" si="4"/>
        <v>0</v>
      </c>
      <c r="O43" s="46">
        <f>Поликлиника!BA43</f>
        <v>44789.41</v>
      </c>
      <c r="P43" s="46">
        <f>Поликлиника!BC43</f>
        <v>44997.08</v>
      </c>
      <c r="Q43" s="48">
        <f t="shared" si="5"/>
        <v>207.66999999999825</v>
      </c>
      <c r="R43" s="51">
        <f>Поликлиника!BO43</f>
        <v>229.95179999999999</v>
      </c>
      <c r="S43" s="51">
        <f>Поликлиника!BQ43</f>
        <v>229.95179999999999</v>
      </c>
      <c r="T43" s="52">
        <f t="shared" si="6"/>
        <v>0</v>
      </c>
      <c r="U43" s="53">
        <f>'Круглосуточный стационар'!D43</f>
        <v>13459.48</v>
      </c>
      <c r="V43" s="54">
        <f>'Круглосуточный стационар'!F43</f>
        <v>13459.48</v>
      </c>
      <c r="W43" s="52">
        <f t="shared" si="7"/>
        <v>0</v>
      </c>
      <c r="X43" s="53">
        <f>'Круглосуточный стационар'!P43</f>
        <v>0</v>
      </c>
      <c r="Y43" s="54">
        <f>'Круглосуточный стационар'!R43</f>
        <v>0</v>
      </c>
      <c r="Z43" s="52">
        <f t="shared" si="8"/>
        <v>0</v>
      </c>
      <c r="AA43" s="55">
        <f>'Дневной стационар'!D43</f>
        <v>6219.23</v>
      </c>
      <c r="AB43" s="46">
        <f>'Дневной стационар'!F43</f>
        <v>6219.23</v>
      </c>
      <c r="AC43" s="48">
        <f t="shared" si="9"/>
        <v>0</v>
      </c>
      <c r="AD43" s="46"/>
      <c r="AE43" s="46"/>
      <c r="AF43" s="52">
        <f t="shared" si="10"/>
        <v>0</v>
      </c>
      <c r="AG43" s="56">
        <f t="shared" si="11"/>
        <v>82734.61</v>
      </c>
      <c r="AH43" s="57">
        <f t="shared" si="12"/>
        <v>82942.28</v>
      </c>
      <c r="AI43" s="36">
        <f t="shared" si="13"/>
        <v>207.66999999999825</v>
      </c>
      <c r="AJ43" s="56">
        <f>[1]Озерн!$T$15</f>
        <v>395.67688999999996</v>
      </c>
      <c r="AK43" s="57">
        <f>[2]Озерн!$T$15</f>
        <v>395.67688999999996</v>
      </c>
      <c r="AL43" s="36">
        <f t="shared" si="14"/>
        <v>0</v>
      </c>
      <c r="AM43" s="56">
        <f>[1]Озерн!$T$14</f>
        <v>82338.933109999998</v>
      </c>
      <c r="AN43" s="57">
        <f>[2]Озерн!$T$14</f>
        <v>82546.603109999996</v>
      </c>
      <c r="AO43" s="36">
        <f t="shared" si="15"/>
        <v>207.66999999999825</v>
      </c>
      <c r="AQ43" s="190"/>
      <c r="AR43" s="190"/>
    </row>
    <row r="44" spans="1:44" s="2" customFormat="1" x14ac:dyDescent="0.25">
      <c r="A44" s="25">
        <v>31</v>
      </c>
      <c r="B44" s="28" t="str">
        <f>'Скорая медицинская помощь'!B44</f>
        <v>Мильковская РБ</v>
      </c>
      <c r="C44" s="45">
        <f>'Скорая медицинская помощь'!D44</f>
        <v>32251.78</v>
      </c>
      <c r="D44" s="46">
        <f>'Скорая медицинская помощь'!F44</f>
        <v>32251.78</v>
      </c>
      <c r="E44" s="58">
        <f t="shared" si="1"/>
        <v>0</v>
      </c>
      <c r="F44" s="45">
        <f>Поликлиника!D44</f>
        <v>28512.629999999997</v>
      </c>
      <c r="G44" s="46">
        <f>Поликлиника!F44</f>
        <v>28512.629999999997</v>
      </c>
      <c r="H44" s="48">
        <f t="shared" si="2"/>
        <v>0</v>
      </c>
      <c r="I44" s="46">
        <f>Поликлиника!Q44</f>
        <v>29173.350000000002</v>
      </c>
      <c r="J44" s="46">
        <f>Поликлиника!U44</f>
        <v>29173.350000000002</v>
      </c>
      <c r="K44" s="48">
        <f t="shared" si="3"/>
        <v>0</v>
      </c>
      <c r="L44" s="49">
        <f>Поликлиника!AO44</f>
        <v>3449.03</v>
      </c>
      <c r="M44" s="49">
        <f>Поликлиника!AQ44</f>
        <v>3449.03</v>
      </c>
      <c r="N44" s="50">
        <f t="shared" si="4"/>
        <v>0</v>
      </c>
      <c r="O44" s="46">
        <f>Поликлиника!BA44</f>
        <v>58713.86</v>
      </c>
      <c r="P44" s="46">
        <f>Поликлиника!BC44</f>
        <v>60484.25</v>
      </c>
      <c r="Q44" s="48">
        <f t="shared" si="5"/>
        <v>1770.3899999999994</v>
      </c>
      <c r="R44" s="51">
        <f>Поликлиника!BO44</f>
        <v>109.08319999999999</v>
      </c>
      <c r="S44" s="51">
        <f>Поликлиника!BQ44</f>
        <v>109.08319999999999</v>
      </c>
      <c r="T44" s="52">
        <f t="shared" si="6"/>
        <v>0</v>
      </c>
      <c r="U44" s="53">
        <f>'Круглосуточный стационар'!D44</f>
        <v>94123.81</v>
      </c>
      <c r="V44" s="54">
        <f>'Круглосуточный стационар'!F44</f>
        <v>94123.81</v>
      </c>
      <c r="W44" s="52">
        <f t="shared" si="7"/>
        <v>0</v>
      </c>
      <c r="X44" s="53">
        <f>'Круглосуточный стационар'!P44</f>
        <v>0</v>
      </c>
      <c r="Y44" s="54">
        <f>'Круглосуточный стационар'!R44</f>
        <v>0</v>
      </c>
      <c r="Z44" s="52">
        <f t="shared" si="8"/>
        <v>0</v>
      </c>
      <c r="AA44" s="55">
        <f>'Дневной стационар'!D44</f>
        <v>37422.130000000005</v>
      </c>
      <c r="AB44" s="46">
        <f>'Дневной стационар'!F44</f>
        <v>37422.130000000005</v>
      </c>
      <c r="AC44" s="48">
        <f t="shared" si="9"/>
        <v>0</v>
      </c>
      <c r="AD44" s="46"/>
      <c r="AE44" s="46"/>
      <c r="AF44" s="52">
        <f t="shared" si="10"/>
        <v>0</v>
      </c>
      <c r="AG44" s="56">
        <f t="shared" si="11"/>
        <v>283646.58999999997</v>
      </c>
      <c r="AH44" s="57">
        <f t="shared" si="12"/>
        <v>285416.98</v>
      </c>
      <c r="AI44" s="36">
        <f t="shared" si="13"/>
        <v>1770.390000000014</v>
      </c>
      <c r="AJ44" s="56">
        <f>[1]Мильков!$T$15</f>
        <v>2152</v>
      </c>
      <c r="AK44" s="57">
        <f>[2]Мильков!$T$15</f>
        <v>2154.92</v>
      </c>
      <c r="AL44" s="36">
        <f t="shared" si="14"/>
        <v>2.9200000000000728</v>
      </c>
      <c r="AM44" s="56">
        <f>[1]Мильков!$T$14</f>
        <v>281494.58999999997</v>
      </c>
      <c r="AN44" s="57">
        <f>[2]Мильков!$T$14</f>
        <v>283262.06</v>
      </c>
      <c r="AO44" s="36">
        <f t="shared" si="15"/>
        <v>1767.4700000000303</v>
      </c>
      <c r="AQ44" s="190"/>
      <c r="AR44" s="190"/>
    </row>
    <row r="45" spans="1:44" s="2" customFormat="1" x14ac:dyDescent="0.25">
      <c r="A45" s="27">
        <v>32</v>
      </c>
      <c r="B45" s="29" t="str">
        <f>'Скорая медицинская помощь'!B45</f>
        <v>Быстринская РБ</v>
      </c>
      <c r="C45" s="45">
        <f>'Скорая медицинская помощь'!D45</f>
        <v>9832.369999999999</v>
      </c>
      <c r="D45" s="46">
        <f>'Скорая медицинская помощь'!F45</f>
        <v>9832.369999999999</v>
      </c>
      <c r="E45" s="58">
        <f t="shared" si="1"/>
        <v>0</v>
      </c>
      <c r="F45" s="45">
        <f>Поликлиника!D45</f>
        <v>6972.2800000000007</v>
      </c>
      <c r="G45" s="46">
        <f>Поликлиника!F45</f>
        <v>6972.2800000000007</v>
      </c>
      <c r="H45" s="48">
        <f t="shared" si="2"/>
        <v>0</v>
      </c>
      <c r="I45" s="46">
        <f>Поликлиника!Q45</f>
        <v>4183.03</v>
      </c>
      <c r="J45" s="46">
        <f>Поликлиника!U45</f>
        <v>4183.03</v>
      </c>
      <c r="K45" s="48">
        <f t="shared" si="3"/>
        <v>0</v>
      </c>
      <c r="L45" s="49">
        <f>Поликлиника!AO45</f>
        <v>795.93</v>
      </c>
      <c r="M45" s="49">
        <f>Поликлиника!AQ45</f>
        <v>795.93</v>
      </c>
      <c r="N45" s="50">
        <f t="shared" si="4"/>
        <v>0</v>
      </c>
      <c r="O45" s="46">
        <f>Поликлиника!BA45</f>
        <v>23318.87</v>
      </c>
      <c r="P45" s="46">
        <f>Поликлиника!BC45</f>
        <v>24253.8</v>
      </c>
      <c r="Q45" s="48">
        <f t="shared" si="5"/>
        <v>934.93000000000029</v>
      </c>
      <c r="R45" s="51">
        <f>Поликлиника!BO45</f>
        <v>279.40379999999999</v>
      </c>
      <c r="S45" s="51">
        <f>Поликлиника!BQ45</f>
        <v>279.40379999999999</v>
      </c>
      <c r="T45" s="52">
        <f t="shared" si="6"/>
        <v>0</v>
      </c>
      <c r="U45" s="53">
        <f>'Круглосуточный стационар'!D45</f>
        <v>21477.82</v>
      </c>
      <c r="V45" s="54">
        <f>'Круглосуточный стационар'!F45</f>
        <v>21477.82</v>
      </c>
      <c r="W45" s="52">
        <f t="shared" si="7"/>
        <v>0</v>
      </c>
      <c r="X45" s="53">
        <f>'Круглосуточный стационар'!P45</f>
        <v>0</v>
      </c>
      <c r="Y45" s="54">
        <f>'Круглосуточный стационар'!R45</f>
        <v>0</v>
      </c>
      <c r="Z45" s="52">
        <f t="shared" si="8"/>
        <v>0</v>
      </c>
      <c r="AA45" s="55">
        <f>'Дневной стационар'!D45</f>
        <v>9512.23</v>
      </c>
      <c r="AB45" s="46">
        <f>'Дневной стационар'!F45</f>
        <v>9512.23</v>
      </c>
      <c r="AC45" s="48">
        <f t="shared" si="9"/>
        <v>0</v>
      </c>
      <c r="AD45" s="46"/>
      <c r="AE45" s="46"/>
      <c r="AF45" s="52">
        <f t="shared" si="10"/>
        <v>0</v>
      </c>
      <c r="AG45" s="56">
        <f t="shared" si="11"/>
        <v>76092.53</v>
      </c>
      <c r="AH45" s="57">
        <f t="shared" si="12"/>
        <v>77027.460000000006</v>
      </c>
      <c r="AI45" s="36">
        <f t="shared" si="13"/>
        <v>934.93000000000757</v>
      </c>
      <c r="AJ45" s="56">
        <f>[1]Быст!$T$15</f>
        <v>31</v>
      </c>
      <c r="AK45" s="57">
        <f>[2]Быст!$T$15</f>
        <v>31.24</v>
      </c>
      <c r="AL45" s="36">
        <f t="shared" si="14"/>
        <v>0.23999999999999844</v>
      </c>
      <c r="AM45" s="56">
        <f>[1]Быст!$T$14</f>
        <v>76061.529999999984</v>
      </c>
      <c r="AN45" s="57">
        <f>[2]Быст!$T$14</f>
        <v>76996.22</v>
      </c>
      <c r="AO45" s="36">
        <f t="shared" si="15"/>
        <v>934.69000000001688</v>
      </c>
      <c r="AQ45" s="190"/>
      <c r="AR45" s="190"/>
    </row>
    <row r="46" spans="1:44" s="2" customFormat="1" x14ac:dyDescent="0.25">
      <c r="A46" s="25">
        <v>33</v>
      </c>
      <c r="B46" s="30" t="str">
        <f>'Скорая медицинская помощь'!B46</f>
        <v>Соболевская РБ</v>
      </c>
      <c r="C46" s="45">
        <f>'Скорая медицинская помощь'!D46</f>
        <v>8617.26</v>
      </c>
      <c r="D46" s="46">
        <f>'Скорая медицинская помощь'!F46</f>
        <v>8617.26</v>
      </c>
      <c r="E46" s="58">
        <f t="shared" si="1"/>
        <v>0</v>
      </c>
      <c r="F46" s="45">
        <f>Поликлиника!D46</f>
        <v>4772.1100000000006</v>
      </c>
      <c r="G46" s="46">
        <f>Поликлиника!F46</f>
        <v>4772.1100000000006</v>
      </c>
      <c r="H46" s="48">
        <f t="shared" si="2"/>
        <v>0</v>
      </c>
      <c r="I46" s="46">
        <f>Поликлиника!Q46</f>
        <v>2857.5299999999997</v>
      </c>
      <c r="J46" s="46">
        <f>Поликлиника!U46</f>
        <v>2857.5299999999997</v>
      </c>
      <c r="K46" s="48">
        <f t="shared" si="3"/>
        <v>0</v>
      </c>
      <c r="L46" s="49">
        <f>Поликлиника!AO46</f>
        <v>4324.55</v>
      </c>
      <c r="M46" s="49">
        <f>Поликлиника!AQ46</f>
        <v>4324.55</v>
      </c>
      <c r="N46" s="50">
        <f t="shared" si="4"/>
        <v>0</v>
      </c>
      <c r="O46" s="46">
        <f>Поликлиника!BA46</f>
        <v>58124.37</v>
      </c>
      <c r="P46" s="46">
        <f>Поликлиника!BC46</f>
        <v>58472.22</v>
      </c>
      <c r="Q46" s="48">
        <f t="shared" si="5"/>
        <v>347.84999999999854</v>
      </c>
      <c r="R46" s="51">
        <f>Поликлиника!BO46</f>
        <v>326.09460000000001</v>
      </c>
      <c r="S46" s="51">
        <f>Поликлиника!BQ46</f>
        <v>326.09460000000001</v>
      </c>
      <c r="T46" s="52">
        <f t="shared" si="6"/>
        <v>0</v>
      </c>
      <c r="U46" s="53">
        <f>'Круглосуточный стационар'!D46</f>
        <v>19561.3</v>
      </c>
      <c r="V46" s="54">
        <f>'Круглосуточный стационар'!F46</f>
        <v>19561.3</v>
      </c>
      <c r="W46" s="52">
        <f t="shared" si="7"/>
        <v>0</v>
      </c>
      <c r="X46" s="53">
        <f>'Круглосуточный стационар'!P46</f>
        <v>0</v>
      </c>
      <c r="Y46" s="54">
        <f>'Круглосуточный стационар'!R46</f>
        <v>0</v>
      </c>
      <c r="Z46" s="52">
        <f t="shared" si="8"/>
        <v>0</v>
      </c>
      <c r="AA46" s="55">
        <f>'Дневной стационар'!D46</f>
        <v>7244.3099999999995</v>
      </c>
      <c r="AB46" s="46">
        <f>'Дневной стационар'!F46</f>
        <v>7244.3099999999995</v>
      </c>
      <c r="AC46" s="48">
        <f t="shared" si="9"/>
        <v>0</v>
      </c>
      <c r="AD46" s="46"/>
      <c r="AE46" s="46"/>
      <c r="AF46" s="52">
        <f t="shared" si="10"/>
        <v>0</v>
      </c>
      <c r="AG46" s="56">
        <f t="shared" si="11"/>
        <v>105501.43000000001</v>
      </c>
      <c r="AH46" s="57">
        <f t="shared" si="12"/>
        <v>105849.28</v>
      </c>
      <c r="AI46" s="36">
        <f t="shared" si="13"/>
        <v>347.84999999999127</v>
      </c>
      <c r="AJ46" s="56">
        <f>[1]Собол!$T$15</f>
        <v>37.200000000000003</v>
      </c>
      <c r="AK46" s="57">
        <f>[2]Собол!$T$15</f>
        <v>37.49</v>
      </c>
      <c r="AL46" s="36">
        <f t="shared" si="14"/>
        <v>0.28999999999999915</v>
      </c>
      <c r="AM46" s="56">
        <f>[1]Собол!$T$14</f>
        <v>105464.23</v>
      </c>
      <c r="AN46" s="57">
        <f>[2]Собол!$T$14</f>
        <v>105811.79</v>
      </c>
      <c r="AO46" s="36">
        <f t="shared" si="15"/>
        <v>347.55999999999767</v>
      </c>
      <c r="AQ46" s="190"/>
      <c r="AR46" s="190"/>
    </row>
    <row r="47" spans="1:44" s="2" customFormat="1" x14ac:dyDescent="0.25">
      <c r="A47" s="27">
        <v>34</v>
      </c>
      <c r="B47" s="29" t="str">
        <f>'Скорая медицинская помощь'!B47</f>
        <v>Корякская ОБ</v>
      </c>
      <c r="C47" s="45">
        <f>'Скорая медицинская помощь'!D47</f>
        <v>11754.4</v>
      </c>
      <c r="D47" s="46">
        <f>'Скорая медицинская помощь'!F47</f>
        <v>11754.4</v>
      </c>
      <c r="E47" s="58">
        <f t="shared" si="1"/>
        <v>0</v>
      </c>
      <c r="F47" s="45">
        <f>Поликлиника!D47</f>
        <v>12614.619999999999</v>
      </c>
      <c r="G47" s="46">
        <f>Поликлиника!F47</f>
        <v>12614.619999999999</v>
      </c>
      <c r="H47" s="48">
        <f t="shared" si="2"/>
        <v>0</v>
      </c>
      <c r="I47" s="46">
        <f>Поликлиника!Q47</f>
        <v>18265.620000000003</v>
      </c>
      <c r="J47" s="46">
        <f>Поликлиника!U47</f>
        <v>18265.620000000003</v>
      </c>
      <c r="K47" s="48">
        <f t="shared" si="3"/>
        <v>0</v>
      </c>
      <c r="L47" s="49">
        <f>Поликлиника!AO47</f>
        <v>2484.1999999999998</v>
      </c>
      <c r="M47" s="49">
        <f>Поликлиника!AQ47</f>
        <v>2484.1999999999998</v>
      </c>
      <c r="N47" s="50">
        <f t="shared" si="4"/>
        <v>0</v>
      </c>
      <c r="O47" s="46">
        <f>Поликлиника!BA47</f>
        <v>117079.69</v>
      </c>
      <c r="P47" s="46">
        <f>Поликлиника!BC47</f>
        <v>118085.12</v>
      </c>
      <c r="Q47" s="48">
        <f t="shared" si="5"/>
        <v>1005.429999999993</v>
      </c>
      <c r="R47" s="51">
        <f>Поликлиника!BO47</f>
        <v>0</v>
      </c>
      <c r="S47" s="51">
        <f>Поликлиника!BQ47</f>
        <v>0</v>
      </c>
      <c r="T47" s="52">
        <f t="shared" si="6"/>
        <v>0</v>
      </c>
      <c r="U47" s="53">
        <f>'Круглосуточный стационар'!D47</f>
        <v>53645.58</v>
      </c>
      <c r="V47" s="54">
        <f>'Круглосуточный стационар'!F47</f>
        <v>53645.58</v>
      </c>
      <c r="W47" s="52">
        <f t="shared" si="7"/>
        <v>0</v>
      </c>
      <c r="X47" s="53">
        <f>'Круглосуточный стационар'!P47</f>
        <v>0</v>
      </c>
      <c r="Y47" s="54">
        <f>'Круглосуточный стационар'!R47</f>
        <v>0</v>
      </c>
      <c r="Z47" s="52">
        <f t="shared" si="8"/>
        <v>0</v>
      </c>
      <c r="AA47" s="55">
        <f>'Дневной стационар'!D47</f>
        <v>22637.300000000003</v>
      </c>
      <c r="AB47" s="46">
        <f>'Дневной стационар'!F47</f>
        <v>22637.300000000003</v>
      </c>
      <c r="AC47" s="48">
        <f t="shared" si="9"/>
        <v>0</v>
      </c>
      <c r="AD47" s="46"/>
      <c r="AE47" s="46"/>
      <c r="AF47" s="52">
        <f t="shared" si="10"/>
        <v>0</v>
      </c>
      <c r="AG47" s="56">
        <f t="shared" si="11"/>
        <v>238481.40999999997</v>
      </c>
      <c r="AH47" s="57">
        <f t="shared" si="12"/>
        <v>239486.83999999997</v>
      </c>
      <c r="AI47" s="36">
        <f t="shared" si="13"/>
        <v>1005.429999999993</v>
      </c>
      <c r="AJ47" s="56">
        <f>[1]КОБ!$T$15</f>
        <v>2126.2290499999999</v>
      </c>
      <c r="AK47" s="57">
        <f>[2]КОБ!$T$15</f>
        <v>2126.2290499999999</v>
      </c>
      <c r="AL47" s="36">
        <f t="shared" si="14"/>
        <v>0</v>
      </c>
      <c r="AM47" s="56">
        <f>[1]КОБ!$T$14</f>
        <v>236355.18094999998</v>
      </c>
      <c r="AN47" s="57">
        <f>[2]КОБ!$T$14</f>
        <v>237360.61094999997</v>
      </c>
      <c r="AO47" s="36">
        <f t="shared" si="15"/>
        <v>1005.429999999993</v>
      </c>
      <c r="AQ47" s="190"/>
      <c r="AR47" s="190"/>
    </row>
    <row r="48" spans="1:44" s="2" customFormat="1" x14ac:dyDescent="0.25">
      <c r="A48" s="25">
        <v>35</v>
      </c>
      <c r="B48" s="31" t="str">
        <f>'Скорая медицинская помощь'!B48</f>
        <v>Тигильская РБ</v>
      </c>
      <c r="C48" s="45">
        <f>'Скорая медицинская помощь'!D48</f>
        <v>15636.35</v>
      </c>
      <c r="D48" s="46">
        <f>'Скорая медицинская помощь'!F48</f>
        <v>15636.35</v>
      </c>
      <c r="E48" s="58">
        <f t="shared" si="1"/>
        <v>0</v>
      </c>
      <c r="F48" s="45">
        <f>Поликлиника!D48</f>
        <v>10890.22</v>
      </c>
      <c r="G48" s="46">
        <f>Поликлиника!F48</f>
        <v>10890.22</v>
      </c>
      <c r="H48" s="48">
        <f t="shared" si="2"/>
        <v>0</v>
      </c>
      <c r="I48" s="46">
        <f>Поликлиника!Q48</f>
        <v>9583.2800000000007</v>
      </c>
      <c r="J48" s="46">
        <f>Поликлиника!U48</f>
        <v>9583.2800000000007</v>
      </c>
      <c r="K48" s="48">
        <f t="shared" si="3"/>
        <v>0</v>
      </c>
      <c r="L48" s="49">
        <f>Поликлиника!AO48</f>
        <v>4025.2300000000005</v>
      </c>
      <c r="M48" s="49">
        <f>Поликлиника!AQ48</f>
        <v>4025.2300000000005</v>
      </c>
      <c r="N48" s="50">
        <f t="shared" si="4"/>
        <v>0</v>
      </c>
      <c r="O48" s="46">
        <f>Поликлиника!BA48</f>
        <v>154631.56</v>
      </c>
      <c r="P48" s="46">
        <f>Поликлиника!BC48</f>
        <v>155373.15</v>
      </c>
      <c r="Q48" s="48">
        <f t="shared" si="5"/>
        <v>741.58999999999651</v>
      </c>
      <c r="R48" s="51">
        <f>Поликлиника!BO48</f>
        <v>0</v>
      </c>
      <c r="S48" s="51">
        <f>Поликлиника!BQ48</f>
        <v>0</v>
      </c>
      <c r="T48" s="52">
        <f t="shared" si="6"/>
        <v>0</v>
      </c>
      <c r="U48" s="53">
        <f>'Круглосуточный стационар'!D48</f>
        <v>26886.53</v>
      </c>
      <c r="V48" s="54">
        <f>'Круглосуточный стационар'!F48</f>
        <v>26886.53</v>
      </c>
      <c r="W48" s="52">
        <f t="shared" si="7"/>
        <v>0</v>
      </c>
      <c r="X48" s="53">
        <f>'Круглосуточный стационар'!P48</f>
        <v>0</v>
      </c>
      <c r="Y48" s="54">
        <f>'Круглосуточный стационар'!R48</f>
        <v>0</v>
      </c>
      <c r="Z48" s="52">
        <f t="shared" si="8"/>
        <v>0</v>
      </c>
      <c r="AA48" s="55">
        <f>'Дневной стационар'!D48</f>
        <v>10530.84</v>
      </c>
      <c r="AB48" s="46">
        <f>'Дневной стационар'!F48</f>
        <v>10530.84</v>
      </c>
      <c r="AC48" s="48">
        <f t="shared" si="9"/>
        <v>0</v>
      </c>
      <c r="AD48" s="46"/>
      <c r="AE48" s="46"/>
      <c r="AF48" s="52">
        <f t="shared" si="10"/>
        <v>0</v>
      </c>
      <c r="AG48" s="56">
        <f t="shared" si="11"/>
        <v>232184.00999999998</v>
      </c>
      <c r="AH48" s="57">
        <f t="shared" si="12"/>
        <v>232925.59999999998</v>
      </c>
      <c r="AI48" s="36">
        <f t="shared" si="13"/>
        <v>741.58999999999651</v>
      </c>
      <c r="AJ48" s="56">
        <f>[1]Тигил!$T$15</f>
        <v>186</v>
      </c>
      <c r="AK48" s="57">
        <f>[2]Тигил!$T$15</f>
        <v>187.46</v>
      </c>
      <c r="AL48" s="36">
        <f t="shared" si="14"/>
        <v>1.460000000000008</v>
      </c>
      <c r="AM48" s="56">
        <f>[1]Тигил!$T$14</f>
        <v>231998.01</v>
      </c>
      <c r="AN48" s="57">
        <f>[2]Тигил!$T$14</f>
        <v>232738.14</v>
      </c>
      <c r="AO48" s="36">
        <f t="shared" si="15"/>
        <v>740.13000000000466</v>
      </c>
      <c r="AQ48" s="190"/>
      <c r="AR48" s="190"/>
    </row>
    <row r="49" spans="1:44" s="2" customFormat="1" x14ac:dyDescent="0.25">
      <c r="A49" s="27">
        <v>36</v>
      </c>
      <c r="B49" s="32" t="str">
        <f>'Скорая медицинская помощь'!B49</f>
        <v>Карагинская РБ</v>
      </c>
      <c r="C49" s="45">
        <f>'Скорая медицинская помощь'!D49</f>
        <v>14057.55</v>
      </c>
      <c r="D49" s="46">
        <f>'Скорая медицинская помощь'!F49</f>
        <v>14057.55</v>
      </c>
      <c r="E49" s="58">
        <f t="shared" si="1"/>
        <v>0</v>
      </c>
      <c r="F49" s="45">
        <f>Поликлиника!D49</f>
        <v>11850.76</v>
      </c>
      <c r="G49" s="46">
        <f>Поликлиника!F49</f>
        <v>11850.76</v>
      </c>
      <c r="H49" s="48">
        <f t="shared" si="2"/>
        <v>0</v>
      </c>
      <c r="I49" s="46">
        <f>Поликлиника!Q49</f>
        <v>7694.35</v>
      </c>
      <c r="J49" s="46">
        <f>Поликлиника!U49</f>
        <v>7694.35</v>
      </c>
      <c r="K49" s="48">
        <f t="shared" si="3"/>
        <v>0</v>
      </c>
      <c r="L49" s="49">
        <f>Поликлиника!AO49</f>
        <v>1330.8099999999997</v>
      </c>
      <c r="M49" s="49">
        <f>Поликлиника!AQ49</f>
        <v>1330.8099999999997</v>
      </c>
      <c r="N49" s="50">
        <f t="shared" si="4"/>
        <v>0</v>
      </c>
      <c r="O49" s="46">
        <f>Поликлиника!BA49</f>
        <v>63021.71</v>
      </c>
      <c r="P49" s="46">
        <f>Поликлиника!BC49</f>
        <v>63418.879999999997</v>
      </c>
      <c r="Q49" s="48">
        <f t="shared" si="5"/>
        <v>397.16999999999825</v>
      </c>
      <c r="R49" s="51">
        <f>Поликлиника!BO49</f>
        <v>390.67079999999999</v>
      </c>
      <c r="S49" s="51">
        <f>Поликлиника!BQ49</f>
        <v>390.67079999999999</v>
      </c>
      <c r="T49" s="52">
        <f t="shared" si="6"/>
        <v>0</v>
      </c>
      <c r="U49" s="53">
        <f>'Круглосуточный стационар'!D49</f>
        <v>52369.66</v>
      </c>
      <c r="V49" s="54">
        <f>'Круглосуточный стационар'!F49</f>
        <v>52369.66</v>
      </c>
      <c r="W49" s="52">
        <f t="shared" si="7"/>
        <v>0</v>
      </c>
      <c r="X49" s="53">
        <f>'Круглосуточный стационар'!P49</f>
        <v>0</v>
      </c>
      <c r="Y49" s="54">
        <f>'Круглосуточный стационар'!R49</f>
        <v>0</v>
      </c>
      <c r="Z49" s="52">
        <f t="shared" si="8"/>
        <v>0</v>
      </c>
      <c r="AA49" s="55">
        <f>'Дневной стационар'!D49</f>
        <v>3462.63</v>
      </c>
      <c r="AB49" s="46">
        <f>'Дневной стационар'!F49</f>
        <v>3462.63</v>
      </c>
      <c r="AC49" s="48">
        <f t="shared" si="9"/>
        <v>0</v>
      </c>
      <c r="AD49" s="46"/>
      <c r="AE49" s="46"/>
      <c r="AF49" s="52">
        <f t="shared" si="10"/>
        <v>0</v>
      </c>
      <c r="AG49" s="56">
        <f t="shared" si="11"/>
        <v>153787.47</v>
      </c>
      <c r="AH49" s="57">
        <f t="shared" si="12"/>
        <v>154184.64000000001</v>
      </c>
      <c r="AI49" s="36">
        <f t="shared" si="13"/>
        <v>397.17000000001281</v>
      </c>
      <c r="AJ49" s="56">
        <f>[1]Караг!$T$15</f>
        <v>0</v>
      </c>
      <c r="AK49" s="57">
        <f>[2]Караг!$T$15</f>
        <v>0</v>
      </c>
      <c r="AL49" s="36">
        <f t="shared" si="14"/>
        <v>0</v>
      </c>
      <c r="AM49" s="56">
        <f>[1]Караг!$T$14</f>
        <v>153787.47000000003</v>
      </c>
      <c r="AN49" s="57">
        <f>[2]Караг!$T$14</f>
        <v>154184.64000000001</v>
      </c>
      <c r="AO49" s="36">
        <f t="shared" si="15"/>
        <v>397.1699999999837</v>
      </c>
      <c r="AQ49" s="190"/>
      <c r="AR49" s="190"/>
    </row>
    <row r="50" spans="1:44" s="2" customFormat="1" x14ac:dyDescent="0.25">
      <c r="A50" s="25">
        <v>37</v>
      </c>
      <c r="B50" s="29" t="str">
        <f>'Скорая медицинская помощь'!B50</f>
        <v>Пенжинская РБ</v>
      </c>
      <c r="C50" s="45">
        <f>'Скорая медицинская помощь'!D50</f>
        <v>7292.67</v>
      </c>
      <c r="D50" s="46">
        <f>'Скорая медицинская помощь'!F50</f>
        <v>7292.67</v>
      </c>
      <c r="E50" s="58">
        <f t="shared" si="1"/>
        <v>0</v>
      </c>
      <c r="F50" s="45">
        <f>Поликлиника!D50</f>
        <v>4515.99</v>
      </c>
      <c r="G50" s="46">
        <f>Поликлиника!F50</f>
        <v>4515.99</v>
      </c>
      <c r="H50" s="48">
        <f t="shared" si="2"/>
        <v>0</v>
      </c>
      <c r="I50" s="46">
        <f>Поликлиника!Q50</f>
        <v>894.62000000000012</v>
      </c>
      <c r="J50" s="46">
        <f>Поликлиника!U50</f>
        <v>894.62000000000012</v>
      </c>
      <c r="K50" s="48">
        <f t="shared" si="3"/>
        <v>0</v>
      </c>
      <c r="L50" s="49">
        <f>Поликлиника!AO50</f>
        <v>4638.54</v>
      </c>
      <c r="M50" s="49">
        <f>Поликлиника!AQ50</f>
        <v>4638.54</v>
      </c>
      <c r="N50" s="50">
        <f t="shared" si="4"/>
        <v>0</v>
      </c>
      <c r="O50" s="46">
        <f>Поликлиника!BA50</f>
        <v>45605.25</v>
      </c>
      <c r="P50" s="46">
        <f>Поликлиника!BC50</f>
        <v>45902.22</v>
      </c>
      <c r="Q50" s="48">
        <f t="shared" si="5"/>
        <v>296.97000000000116</v>
      </c>
      <c r="R50" s="51">
        <f>Поликлиника!BO50</f>
        <v>0</v>
      </c>
      <c r="S50" s="51">
        <f>Поликлиника!BQ50</f>
        <v>0</v>
      </c>
      <c r="T50" s="52">
        <f t="shared" si="6"/>
        <v>0</v>
      </c>
      <c r="U50" s="53">
        <f>'Круглосуточный стационар'!D50</f>
        <v>25359.15</v>
      </c>
      <c r="V50" s="54">
        <f>'Круглосуточный стационар'!F50</f>
        <v>25359.15</v>
      </c>
      <c r="W50" s="52">
        <f t="shared" si="7"/>
        <v>0</v>
      </c>
      <c r="X50" s="53">
        <f>'Круглосуточный стационар'!P50</f>
        <v>0</v>
      </c>
      <c r="Y50" s="54">
        <f>'Круглосуточный стационар'!R50</f>
        <v>0</v>
      </c>
      <c r="Z50" s="52">
        <f t="shared" si="8"/>
        <v>0</v>
      </c>
      <c r="AA50" s="55">
        <f>'Дневной стационар'!D50</f>
        <v>3253.63</v>
      </c>
      <c r="AB50" s="46">
        <f>'Дневной стационар'!F50</f>
        <v>3253.63</v>
      </c>
      <c r="AC50" s="48">
        <f t="shared" si="9"/>
        <v>0</v>
      </c>
      <c r="AD50" s="46"/>
      <c r="AE50" s="46"/>
      <c r="AF50" s="52">
        <f t="shared" si="10"/>
        <v>0</v>
      </c>
      <c r="AG50" s="56">
        <f t="shared" si="11"/>
        <v>91559.85</v>
      </c>
      <c r="AH50" s="57">
        <f t="shared" si="12"/>
        <v>91856.82</v>
      </c>
      <c r="AI50" s="36">
        <f t="shared" si="13"/>
        <v>296.97000000000116</v>
      </c>
      <c r="AJ50" s="56">
        <f>[1]Пенжин!$T$15</f>
        <v>0</v>
      </c>
      <c r="AK50" s="57">
        <f>[2]Пенжин!$T$15</f>
        <v>0</v>
      </c>
      <c r="AL50" s="36">
        <f t="shared" si="14"/>
        <v>0</v>
      </c>
      <c r="AM50" s="56">
        <f>[1]Пенжин!$T$14</f>
        <v>91559.85</v>
      </c>
      <c r="AN50" s="57">
        <f>[2]Пенжин!$T$14</f>
        <v>91856.82</v>
      </c>
      <c r="AO50" s="36">
        <f t="shared" si="15"/>
        <v>296.97000000000116</v>
      </c>
      <c r="AQ50" s="190"/>
      <c r="AR50" s="190"/>
    </row>
    <row r="51" spans="1:44" s="2" customFormat="1" x14ac:dyDescent="0.25">
      <c r="A51" s="27">
        <v>38</v>
      </c>
      <c r="B51" s="31" t="str">
        <f>'Скорая медицинская помощь'!B51</f>
        <v>Никольская РБ</v>
      </c>
      <c r="C51" s="45">
        <f>'Скорая медицинская помощь'!D51</f>
        <v>0</v>
      </c>
      <c r="D51" s="46">
        <f>'Скорая медицинская помощь'!F51</f>
        <v>0</v>
      </c>
      <c r="E51" s="47">
        <f t="shared" si="1"/>
        <v>0</v>
      </c>
      <c r="F51" s="45">
        <f>Поликлиника!D51</f>
        <v>1116.4000000000001</v>
      </c>
      <c r="G51" s="46">
        <f>Поликлиника!F51</f>
        <v>1116.4000000000001</v>
      </c>
      <c r="H51" s="48">
        <f t="shared" si="2"/>
        <v>0</v>
      </c>
      <c r="I51" s="46">
        <f>Поликлиника!Q51</f>
        <v>2507.13</v>
      </c>
      <c r="J51" s="46">
        <f>Поликлиника!U51</f>
        <v>2507.13</v>
      </c>
      <c r="K51" s="59">
        <f t="shared" si="3"/>
        <v>0</v>
      </c>
      <c r="L51" s="49">
        <f>Поликлиника!AO51</f>
        <v>0</v>
      </c>
      <c r="M51" s="49">
        <f>Поликлиника!AQ51</f>
        <v>0</v>
      </c>
      <c r="N51" s="50">
        <f t="shared" si="4"/>
        <v>0</v>
      </c>
      <c r="O51" s="46">
        <f>Поликлиника!BA51</f>
        <v>29648.14</v>
      </c>
      <c r="P51" s="46">
        <f>Поликлиника!BC51</f>
        <v>29789.34</v>
      </c>
      <c r="Q51" s="48">
        <f t="shared" si="5"/>
        <v>141.20000000000073</v>
      </c>
      <c r="R51" s="51">
        <f>Поликлиника!BO51</f>
        <v>12.8804</v>
      </c>
      <c r="S51" s="51">
        <f>Поликлиника!BQ51</f>
        <v>12.8804</v>
      </c>
      <c r="T51" s="52">
        <f t="shared" si="6"/>
        <v>0</v>
      </c>
      <c r="U51" s="53">
        <f>'Круглосуточный стационар'!D51</f>
        <v>10916.13</v>
      </c>
      <c r="V51" s="54">
        <f>'Круглосуточный стационар'!F51</f>
        <v>10916.13</v>
      </c>
      <c r="W51" s="52">
        <f t="shared" si="7"/>
        <v>0</v>
      </c>
      <c r="X51" s="53">
        <f>'Круглосуточный стационар'!P51</f>
        <v>0</v>
      </c>
      <c r="Y51" s="54">
        <f>'Круглосуточный стационар'!R51</f>
        <v>0</v>
      </c>
      <c r="Z51" s="52">
        <f t="shared" si="8"/>
        <v>0</v>
      </c>
      <c r="AA51" s="55">
        <f>'Дневной стационар'!D51</f>
        <v>2725.23</v>
      </c>
      <c r="AB51" s="46">
        <f>'Дневной стационар'!F51</f>
        <v>2725.23</v>
      </c>
      <c r="AC51" s="48">
        <f t="shared" si="9"/>
        <v>0</v>
      </c>
      <c r="AD51" s="46"/>
      <c r="AE51" s="46"/>
      <c r="AF51" s="52">
        <f t="shared" si="10"/>
        <v>0</v>
      </c>
      <c r="AG51" s="56">
        <f t="shared" si="11"/>
        <v>46913.03</v>
      </c>
      <c r="AH51" s="57">
        <f t="shared" si="12"/>
        <v>47054.23</v>
      </c>
      <c r="AI51" s="36">
        <f t="shared" si="13"/>
        <v>141.20000000000437</v>
      </c>
      <c r="AJ51" s="56">
        <f>[1]Ник!$T$15</f>
        <v>0</v>
      </c>
      <c r="AK51" s="57">
        <f>[2]Ник!$T$15</f>
        <v>0</v>
      </c>
      <c r="AL51" s="36">
        <f t="shared" si="14"/>
        <v>0</v>
      </c>
      <c r="AM51" s="56">
        <f>[1]Ник!$T$14</f>
        <v>46913.03</v>
      </c>
      <c r="AN51" s="57">
        <f>[2]Ник!$T$14</f>
        <v>47054.23</v>
      </c>
      <c r="AO51" s="36">
        <f t="shared" si="15"/>
        <v>141.20000000000437</v>
      </c>
      <c r="AQ51" s="190"/>
      <c r="AR51" s="190"/>
    </row>
    <row r="52" spans="1:44" s="2" customFormat="1" x14ac:dyDescent="0.25">
      <c r="A52" s="25">
        <v>39</v>
      </c>
      <c r="B52" s="31" t="str">
        <f>'Скорая медицинская помощь'!B52</f>
        <v>Олюторская РБ</v>
      </c>
      <c r="C52" s="45">
        <f>'Скорая медицинская помощь'!D52</f>
        <v>15098.42</v>
      </c>
      <c r="D52" s="46">
        <f>'Скорая медицинская помощь'!F52</f>
        <v>15098.42</v>
      </c>
      <c r="E52" s="47">
        <f t="shared" si="1"/>
        <v>0</v>
      </c>
      <c r="F52" s="45">
        <f>Поликлиника!D52</f>
        <v>13294.349999999999</v>
      </c>
      <c r="G52" s="46">
        <f>Поликлиника!F52</f>
        <v>13294.349999999999</v>
      </c>
      <c r="H52" s="48">
        <f t="shared" si="2"/>
        <v>0</v>
      </c>
      <c r="I52" s="46">
        <f>Поликлиника!Q52</f>
        <v>3915.09</v>
      </c>
      <c r="J52" s="46">
        <f>Поликлиника!U52</f>
        <v>3915.09</v>
      </c>
      <c r="K52" s="48">
        <f t="shared" si="3"/>
        <v>0</v>
      </c>
      <c r="L52" s="49">
        <f>Поликлиника!AO52</f>
        <v>1727.21</v>
      </c>
      <c r="M52" s="49">
        <f>Поликлиника!AQ52</f>
        <v>1727.21</v>
      </c>
      <c r="N52" s="50">
        <f t="shared" si="4"/>
        <v>0</v>
      </c>
      <c r="O52" s="46">
        <f>Поликлиника!BA52</f>
        <v>94756.69</v>
      </c>
      <c r="P52" s="46">
        <f>Поликлиника!BC52</f>
        <v>95266.94</v>
      </c>
      <c r="Q52" s="48">
        <f t="shared" si="5"/>
        <v>510.25</v>
      </c>
      <c r="R52" s="51">
        <f>Поликлиника!BO52</f>
        <v>923.86279999999999</v>
      </c>
      <c r="S52" s="51">
        <f>Поликлиника!BQ52</f>
        <v>923.86279999999999</v>
      </c>
      <c r="T52" s="52">
        <f t="shared" si="6"/>
        <v>0</v>
      </c>
      <c r="U52" s="53">
        <f>'Круглосуточный стационар'!D52</f>
        <v>34402.9</v>
      </c>
      <c r="V52" s="54">
        <f>'Круглосуточный стационар'!F52</f>
        <v>34402.9</v>
      </c>
      <c r="W52" s="52">
        <f t="shared" si="7"/>
        <v>0</v>
      </c>
      <c r="X52" s="53">
        <f>'Круглосуточный стационар'!P52</f>
        <v>0</v>
      </c>
      <c r="Y52" s="54">
        <f>'Круглосуточный стационар'!R52</f>
        <v>0</v>
      </c>
      <c r="Z52" s="52">
        <f t="shared" si="8"/>
        <v>0</v>
      </c>
      <c r="AA52" s="55">
        <f>'Дневной стационар'!D52</f>
        <v>18545.810000000001</v>
      </c>
      <c r="AB52" s="46">
        <f>'Дневной стационар'!F52</f>
        <v>18545.810000000001</v>
      </c>
      <c r="AC52" s="48">
        <f t="shared" si="9"/>
        <v>0</v>
      </c>
      <c r="AD52" s="46"/>
      <c r="AE52" s="46"/>
      <c r="AF52" s="52">
        <f t="shared" si="10"/>
        <v>0</v>
      </c>
      <c r="AG52" s="56">
        <f t="shared" si="11"/>
        <v>181740.47</v>
      </c>
      <c r="AH52" s="57">
        <f t="shared" si="12"/>
        <v>182250.72</v>
      </c>
      <c r="AI52" s="36">
        <f t="shared" si="13"/>
        <v>510.25</v>
      </c>
      <c r="AJ52" s="56">
        <f>[1]Олют!$T$15</f>
        <v>1860.3797499999998</v>
      </c>
      <c r="AK52" s="57">
        <f>[2]Олют!$T$15</f>
        <v>1860.3797499999998</v>
      </c>
      <c r="AL52" s="36">
        <f t="shared" si="14"/>
        <v>0</v>
      </c>
      <c r="AM52" s="56">
        <f>[1]Олют!$T$14</f>
        <v>179880.09025000001</v>
      </c>
      <c r="AN52" s="57">
        <f>[2]Олют!$T$14</f>
        <v>180390.34025000001</v>
      </c>
      <c r="AO52" s="36">
        <f t="shared" si="15"/>
        <v>510.25</v>
      </c>
      <c r="AQ52" s="190"/>
      <c r="AR52" s="190"/>
    </row>
    <row r="53" spans="1:44" s="2" customFormat="1" x14ac:dyDescent="0.25">
      <c r="A53" s="27">
        <v>40</v>
      </c>
      <c r="B53" s="33" t="str">
        <f>'Скорая медицинская помощь'!B53</f>
        <v>Центр общ. Здоровья</v>
      </c>
      <c r="C53" s="45">
        <f>'Скорая медицинская помощь'!D53</f>
        <v>0</v>
      </c>
      <c r="D53" s="46">
        <f>'Скорая медицинская помощь'!F53</f>
        <v>0</v>
      </c>
      <c r="E53" s="47">
        <f t="shared" si="1"/>
        <v>0</v>
      </c>
      <c r="F53" s="45">
        <f>Поликлиника!D53</f>
        <v>33768.979999999996</v>
      </c>
      <c r="G53" s="46">
        <f>Поликлиника!F53</f>
        <v>33768.979999999996</v>
      </c>
      <c r="H53" s="48">
        <f t="shared" si="2"/>
        <v>0</v>
      </c>
      <c r="I53" s="46">
        <f>Поликлиника!Q53</f>
        <v>30345.840000000004</v>
      </c>
      <c r="J53" s="46">
        <f>Поликлиника!U53</f>
        <v>30345.840000000004</v>
      </c>
      <c r="K53" s="48">
        <f t="shared" si="3"/>
        <v>0</v>
      </c>
      <c r="L53" s="49">
        <f>Поликлиника!AO53</f>
        <v>3593.63</v>
      </c>
      <c r="M53" s="49">
        <f>Поликлиника!AQ53</f>
        <v>3593.63</v>
      </c>
      <c r="N53" s="50">
        <f t="shared" si="4"/>
        <v>0</v>
      </c>
      <c r="O53" s="46">
        <f>Поликлиника!BA53</f>
        <v>22972.71</v>
      </c>
      <c r="P53" s="46">
        <f>Поликлиника!BC53</f>
        <v>24197.34</v>
      </c>
      <c r="Q53" s="48">
        <f t="shared" si="5"/>
        <v>1224.630000000001</v>
      </c>
      <c r="R53" s="51">
        <f>Поликлиника!BO53</f>
        <v>772.82399999999996</v>
      </c>
      <c r="S53" s="51">
        <f>Поликлиника!BQ53</f>
        <v>772.82399999999996</v>
      </c>
      <c r="T53" s="52">
        <f t="shared" si="6"/>
        <v>0</v>
      </c>
      <c r="U53" s="53">
        <f>'Круглосуточный стационар'!D53</f>
        <v>0</v>
      </c>
      <c r="V53" s="54">
        <f>'Круглосуточный стационар'!F53</f>
        <v>0</v>
      </c>
      <c r="W53" s="52">
        <f t="shared" si="7"/>
        <v>0</v>
      </c>
      <c r="X53" s="53">
        <f>'Круглосуточный стационар'!P53</f>
        <v>0</v>
      </c>
      <c r="Y53" s="54">
        <f>'Круглосуточный стационар'!R53</f>
        <v>0</v>
      </c>
      <c r="Z53" s="52">
        <f t="shared" si="8"/>
        <v>0</v>
      </c>
      <c r="AA53" s="55">
        <f>'Дневной стационар'!D53</f>
        <v>20509.09</v>
      </c>
      <c r="AB53" s="46">
        <f>'Дневной стационар'!F53</f>
        <v>20509.09</v>
      </c>
      <c r="AC53" s="48">
        <f t="shared" si="9"/>
        <v>0</v>
      </c>
      <c r="AD53" s="46"/>
      <c r="AE53" s="46"/>
      <c r="AF53" s="52">
        <f t="shared" si="10"/>
        <v>0</v>
      </c>
      <c r="AG53" s="56">
        <f t="shared" si="11"/>
        <v>111190.25</v>
      </c>
      <c r="AH53" s="57">
        <f t="shared" si="12"/>
        <v>112414.88</v>
      </c>
      <c r="AI53" s="36">
        <f t="shared" si="13"/>
        <v>1224.6300000000047</v>
      </c>
      <c r="AJ53" s="56">
        <f>[1]ЦМП!$T$15</f>
        <v>5594.0177999999996</v>
      </c>
      <c r="AK53" s="57">
        <f>[2]ЦМП!$T$15</f>
        <v>5594.3077999999996</v>
      </c>
      <c r="AL53" s="36">
        <f t="shared" si="14"/>
        <v>0.28999999999996362</v>
      </c>
      <c r="AM53" s="56">
        <f>[1]ЦМП!$T$14</f>
        <v>105596.2322</v>
      </c>
      <c r="AN53" s="57">
        <f>[2]ЦМП!$T$14</f>
        <v>106820.57220000001</v>
      </c>
      <c r="AO53" s="36">
        <f t="shared" si="15"/>
        <v>1224.3400000000111</v>
      </c>
      <c r="AQ53" s="190"/>
      <c r="AR53" s="190"/>
    </row>
    <row r="54" spans="1:44" s="2" customFormat="1" x14ac:dyDescent="0.25">
      <c r="A54" s="25">
        <v>41</v>
      </c>
      <c r="B54" s="34" t="str">
        <f>'Скорая медицинская помощь'!B54</f>
        <v>Камч.невролог.кл-ка</v>
      </c>
      <c r="C54" s="45">
        <f>'Скорая медицинская помощь'!D54</f>
        <v>0</v>
      </c>
      <c r="D54" s="46">
        <f>'Скорая медицинская помощь'!F54</f>
        <v>0</v>
      </c>
      <c r="E54" s="47">
        <f t="shared" si="1"/>
        <v>0</v>
      </c>
      <c r="F54" s="45">
        <f>Поликлиника!D54</f>
        <v>0</v>
      </c>
      <c r="G54" s="46">
        <f>Поликлиника!F54</f>
        <v>0</v>
      </c>
      <c r="H54" s="48">
        <f t="shared" si="2"/>
        <v>0</v>
      </c>
      <c r="I54" s="46">
        <f>Поликлиника!Q54</f>
        <v>0</v>
      </c>
      <c r="J54" s="46">
        <f>Поликлиника!U54</f>
        <v>0</v>
      </c>
      <c r="K54" s="48">
        <f t="shared" si="3"/>
        <v>0</v>
      </c>
      <c r="L54" s="49">
        <f>Поликлиника!AO54</f>
        <v>0</v>
      </c>
      <c r="M54" s="49">
        <f>Поликлиника!AQ54</f>
        <v>0</v>
      </c>
      <c r="N54" s="50">
        <f t="shared" si="4"/>
        <v>0</v>
      </c>
      <c r="O54" s="46">
        <f>Поликлиника!BA54</f>
        <v>4992.05</v>
      </c>
      <c r="P54" s="46">
        <f>Поликлиника!BC54</f>
        <v>4992.05</v>
      </c>
      <c r="Q54" s="48">
        <f t="shared" si="5"/>
        <v>0</v>
      </c>
      <c r="R54" s="51">
        <f>Поликлиника!BO54</f>
        <v>4992.0456599999998</v>
      </c>
      <c r="S54" s="51">
        <f>Поликлиника!BQ54</f>
        <v>4992.0456599999998</v>
      </c>
      <c r="T54" s="52">
        <f t="shared" si="6"/>
        <v>0</v>
      </c>
      <c r="U54" s="53">
        <f>'Круглосуточный стационар'!D54</f>
        <v>0</v>
      </c>
      <c r="V54" s="54">
        <f>'Круглосуточный стационар'!F54</f>
        <v>0</v>
      </c>
      <c r="W54" s="52">
        <f t="shared" si="7"/>
        <v>0</v>
      </c>
      <c r="X54" s="53">
        <f>'Круглосуточный стационар'!P54</f>
        <v>0</v>
      </c>
      <c r="Y54" s="54">
        <f>'Круглосуточный стационар'!R54</f>
        <v>0</v>
      </c>
      <c r="Z54" s="52">
        <f t="shared" si="8"/>
        <v>0</v>
      </c>
      <c r="AA54" s="55">
        <f>'Дневной стационар'!D54</f>
        <v>8449.89</v>
      </c>
      <c r="AB54" s="46">
        <f>'Дневной стационар'!F54</f>
        <v>8449.89</v>
      </c>
      <c r="AC54" s="48">
        <f t="shared" si="9"/>
        <v>0</v>
      </c>
      <c r="AD54" s="46"/>
      <c r="AE54" s="46"/>
      <c r="AF54" s="52">
        <f t="shared" si="10"/>
        <v>0</v>
      </c>
      <c r="AG54" s="56">
        <f t="shared" si="11"/>
        <v>13441.939999999999</v>
      </c>
      <c r="AH54" s="57">
        <f t="shared" si="12"/>
        <v>13441.939999999999</v>
      </c>
      <c r="AI54" s="36">
        <f t="shared" si="13"/>
        <v>0</v>
      </c>
      <c r="AJ54" s="56">
        <f>[1]КНК!$T$15</f>
        <v>0</v>
      </c>
      <c r="AK54" s="57">
        <f>[2]КНК!$T$15</f>
        <v>0</v>
      </c>
      <c r="AL54" s="36">
        <f t="shared" si="14"/>
        <v>0</v>
      </c>
      <c r="AM54" s="56">
        <f>[1]КНК!$T$14</f>
        <v>13441.939999999999</v>
      </c>
      <c r="AN54" s="57">
        <f>[2]КНК!$T$14</f>
        <v>13441.939999999999</v>
      </c>
      <c r="AO54" s="36">
        <f t="shared" si="15"/>
        <v>0</v>
      </c>
      <c r="AQ54" s="190"/>
      <c r="AR54" s="190"/>
    </row>
    <row r="55" spans="1:44" s="2" customFormat="1" x14ac:dyDescent="0.25">
      <c r="A55" s="27">
        <v>42</v>
      </c>
      <c r="B55" s="33" t="str">
        <f>'Скорая медицинская помощь'!B55</f>
        <v>ОРМЕДИУМ</v>
      </c>
      <c r="C55" s="45">
        <f>'Скорая медицинская помощь'!D55</f>
        <v>0</v>
      </c>
      <c r="D55" s="46">
        <f>'Скорая медицинская помощь'!F55</f>
        <v>0</v>
      </c>
      <c r="E55" s="47">
        <f t="shared" si="1"/>
        <v>0</v>
      </c>
      <c r="F55" s="45">
        <f>Поликлиника!D55</f>
        <v>0</v>
      </c>
      <c r="G55" s="46">
        <f>Поликлиника!F55</f>
        <v>0</v>
      </c>
      <c r="H55" s="48">
        <f t="shared" si="2"/>
        <v>0</v>
      </c>
      <c r="I55" s="46">
        <f>Поликлиника!Q55</f>
        <v>0</v>
      </c>
      <c r="J55" s="46">
        <f>Поликлиника!U55</f>
        <v>0</v>
      </c>
      <c r="K55" s="48">
        <f t="shared" si="3"/>
        <v>0</v>
      </c>
      <c r="L55" s="49">
        <f>Поликлиника!AO55</f>
        <v>0</v>
      </c>
      <c r="M55" s="49">
        <f>Поликлиника!AQ55</f>
        <v>0</v>
      </c>
      <c r="N55" s="50">
        <f t="shared" si="4"/>
        <v>0</v>
      </c>
      <c r="O55" s="46">
        <f>Поликлиника!BA55</f>
        <v>0</v>
      </c>
      <c r="P55" s="46">
        <f>Поликлиника!BC55</f>
        <v>0</v>
      </c>
      <c r="Q55" s="48">
        <f t="shared" si="5"/>
        <v>0</v>
      </c>
      <c r="R55" s="51">
        <f>Поликлиника!BO55</f>
        <v>0</v>
      </c>
      <c r="S55" s="51">
        <f>Поликлиника!BQ55</f>
        <v>0</v>
      </c>
      <c r="T55" s="52">
        <f t="shared" si="6"/>
        <v>0</v>
      </c>
      <c r="U55" s="53">
        <f>'Круглосуточный стационар'!D55</f>
        <v>0</v>
      </c>
      <c r="V55" s="54">
        <f>'Круглосуточный стационар'!F55</f>
        <v>0</v>
      </c>
      <c r="W55" s="52">
        <f t="shared" si="7"/>
        <v>0</v>
      </c>
      <c r="X55" s="53">
        <f>'Круглосуточный стационар'!P55</f>
        <v>0</v>
      </c>
      <c r="Y55" s="54">
        <f>'Круглосуточный стационар'!R55</f>
        <v>0</v>
      </c>
      <c r="Z55" s="52">
        <f t="shared" si="8"/>
        <v>0</v>
      </c>
      <c r="AA55" s="55">
        <f>'Дневной стационар'!D55</f>
        <v>32790.92</v>
      </c>
      <c r="AB55" s="46">
        <f>'Дневной стационар'!F55</f>
        <v>32790.92</v>
      </c>
      <c r="AC55" s="48">
        <f t="shared" si="9"/>
        <v>0</v>
      </c>
      <c r="AD55" s="46"/>
      <c r="AE55" s="46"/>
      <c r="AF55" s="52">
        <f t="shared" si="10"/>
        <v>0</v>
      </c>
      <c r="AG55" s="56">
        <f t="shared" si="11"/>
        <v>32790.92</v>
      </c>
      <c r="AH55" s="57">
        <f t="shared" si="12"/>
        <v>32790.92</v>
      </c>
      <c r="AI55" s="36">
        <f t="shared" si="13"/>
        <v>0</v>
      </c>
      <c r="AJ55" s="56">
        <f>[1]Ормед!$T$15</f>
        <v>0</v>
      </c>
      <c r="AK55" s="57">
        <f>[2]Ормед!$T$15</f>
        <v>0</v>
      </c>
      <c r="AL55" s="36">
        <f t="shared" si="14"/>
        <v>0</v>
      </c>
      <c r="AM55" s="56">
        <f>[1]Ормед!$T$14</f>
        <v>32790.92</v>
      </c>
      <c r="AN55" s="57">
        <f>[2]Ормед!$T$14</f>
        <v>32790.92</v>
      </c>
      <c r="AO55" s="36">
        <f t="shared" si="15"/>
        <v>0</v>
      </c>
      <c r="AQ55" s="190"/>
      <c r="AR55" s="190"/>
    </row>
    <row r="56" spans="1:44" s="2" customFormat="1" x14ac:dyDescent="0.25">
      <c r="A56" s="25">
        <v>43</v>
      </c>
      <c r="B56" s="33" t="str">
        <f>'Скорая медицинская помощь'!B56</f>
        <v>БМК</v>
      </c>
      <c r="C56" s="45">
        <f>'Скорая медицинская помощь'!D56</f>
        <v>0</v>
      </c>
      <c r="D56" s="46">
        <f>'Скорая медицинская помощь'!F56</f>
        <v>0</v>
      </c>
      <c r="E56" s="47">
        <f t="shared" si="1"/>
        <v>0</v>
      </c>
      <c r="F56" s="45">
        <f>Поликлиника!D56</f>
        <v>0</v>
      </c>
      <c r="G56" s="46">
        <f>Поликлиника!F56</f>
        <v>0</v>
      </c>
      <c r="H56" s="48">
        <f t="shared" si="2"/>
        <v>0</v>
      </c>
      <c r="I56" s="46">
        <f>Поликлиника!Q56</f>
        <v>0</v>
      </c>
      <c r="J56" s="46">
        <f>Поликлиника!U56</f>
        <v>0</v>
      </c>
      <c r="K56" s="48">
        <f t="shared" si="3"/>
        <v>0</v>
      </c>
      <c r="L56" s="49">
        <f>Поликлиника!AO56</f>
        <v>0</v>
      </c>
      <c r="M56" s="49">
        <f>Поликлиника!AQ56</f>
        <v>0</v>
      </c>
      <c r="N56" s="50">
        <f t="shared" si="4"/>
        <v>0</v>
      </c>
      <c r="O56" s="46">
        <f>Поликлиника!BA56</f>
        <v>0</v>
      </c>
      <c r="P56" s="46">
        <f>Поликлиника!BC56</f>
        <v>0</v>
      </c>
      <c r="Q56" s="48">
        <f t="shared" si="5"/>
        <v>0</v>
      </c>
      <c r="R56" s="51">
        <f>Поликлиника!BO56</f>
        <v>0</v>
      </c>
      <c r="S56" s="51">
        <f>Поликлиника!BQ56</f>
        <v>0</v>
      </c>
      <c r="T56" s="52">
        <f t="shared" si="6"/>
        <v>0</v>
      </c>
      <c r="U56" s="53">
        <f>'Круглосуточный стационар'!D56</f>
        <v>0</v>
      </c>
      <c r="V56" s="54">
        <f>'Круглосуточный стационар'!F56</f>
        <v>0</v>
      </c>
      <c r="W56" s="52">
        <f t="shared" si="7"/>
        <v>0</v>
      </c>
      <c r="X56" s="53">
        <f>'Круглосуточный стационар'!P56</f>
        <v>0</v>
      </c>
      <c r="Y56" s="54">
        <f>'Круглосуточный стационар'!R56</f>
        <v>0</v>
      </c>
      <c r="Z56" s="52">
        <f t="shared" si="8"/>
        <v>0</v>
      </c>
      <c r="AA56" s="55">
        <f>'Дневной стационар'!D56</f>
        <v>101936.31</v>
      </c>
      <c r="AB56" s="46">
        <f>'Дневной стационар'!F56</f>
        <v>114464.44</v>
      </c>
      <c r="AC56" s="48">
        <f t="shared" si="9"/>
        <v>12528.130000000005</v>
      </c>
      <c r="AD56" s="46"/>
      <c r="AE56" s="46"/>
      <c r="AF56" s="52">
        <f t="shared" si="10"/>
        <v>0</v>
      </c>
      <c r="AG56" s="56">
        <f t="shared" si="11"/>
        <v>101936.31</v>
      </c>
      <c r="AH56" s="57">
        <f t="shared" si="12"/>
        <v>114464.44</v>
      </c>
      <c r="AI56" s="36">
        <f t="shared" si="13"/>
        <v>12528.130000000005</v>
      </c>
      <c r="AJ56" s="56">
        <f>[1]БМК!$T$15</f>
        <v>0</v>
      </c>
      <c r="AK56" s="57">
        <f>[2]БМК!$T$15</f>
        <v>0</v>
      </c>
      <c r="AL56" s="36">
        <f t="shared" si="14"/>
        <v>0</v>
      </c>
      <c r="AM56" s="56">
        <f>[1]БМК!$T$14</f>
        <v>101936.31</v>
      </c>
      <c r="AN56" s="57">
        <f>[2]БМК!$T$14</f>
        <v>114464.44</v>
      </c>
      <c r="AO56" s="36">
        <f t="shared" si="15"/>
        <v>12528.130000000005</v>
      </c>
      <c r="AQ56" s="190"/>
      <c r="AR56" s="190"/>
    </row>
    <row r="57" spans="1:44" s="2" customFormat="1" x14ac:dyDescent="0.25">
      <c r="A57" s="27">
        <v>44</v>
      </c>
      <c r="B57" s="33"/>
      <c r="C57" s="45"/>
      <c r="D57" s="46"/>
      <c r="E57" s="47"/>
      <c r="F57" s="45"/>
      <c r="G57" s="46"/>
      <c r="H57" s="48"/>
      <c r="I57" s="46"/>
      <c r="J57" s="46"/>
      <c r="K57" s="48"/>
      <c r="L57" s="49"/>
      <c r="M57" s="49"/>
      <c r="N57" s="50"/>
      <c r="O57" s="46"/>
      <c r="P57" s="46"/>
      <c r="Q57" s="48"/>
      <c r="R57" s="51"/>
      <c r="S57" s="51"/>
      <c r="T57" s="52"/>
      <c r="U57" s="53"/>
      <c r="V57" s="54"/>
      <c r="W57" s="52"/>
      <c r="X57" s="53"/>
      <c r="Y57" s="54"/>
      <c r="Z57" s="52"/>
      <c r="AA57" s="55"/>
      <c r="AB57" s="46"/>
      <c r="AC57" s="48"/>
      <c r="AD57" s="46"/>
      <c r="AE57" s="46"/>
      <c r="AF57" s="52"/>
      <c r="AG57" s="56"/>
      <c r="AH57" s="57"/>
      <c r="AI57" s="36"/>
      <c r="AJ57" s="56"/>
      <c r="AK57" s="57"/>
      <c r="AL57" s="36"/>
      <c r="AM57" s="56"/>
      <c r="AN57" s="57"/>
      <c r="AO57" s="36"/>
      <c r="AQ57" s="190"/>
      <c r="AR57" s="190"/>
    </row>
    <row r="58" spans="1:44" s="2" customFormat="1" x14ac:dyDescent="0.25">
      <c r="A58" s="27">
        <v>45</v>
      </c>
      <c r="B58" s="33" t="str">
        <f>'Скорая медицинская помощь'!B58</f>
        <v>ЭКО центр</v>
      </c>
      <c r="C58" s="45">
        <f>'Скорая медицинская помощь'!D58</f>
        <v>0</v>
      </c>
      <c r="D58" s="46">
        <f>'Скорая медицинская помощь'!F58</f>
        <v>0</v>
      </c>
      <c r="E58" s="47">
        <f t="shared" si="1"/>
        <v>0</v>
      </c>
      <c r="F58" s="45">
        <f>Поликлиника!D58</f>
        <v>0</v>
      </c>
      <c r="G58" s="46">
        <f>Поликлиника!F58</f>
        <v>0</v>
      </c>
      <c r="H58" s="48">
        <f t="shared" si="2"/>
        <v>0</v>
      </c>
      <c r="I58" s="46">
        <f>Поликлиника!Q58</f>
        <v>0</v>
      </c>
      <c r="J58" s="46">
        <f>Поликлиника!U58</f>
        <v>0</v>
      </c>
      <c r="K58" s="48">
        <f t="shared" si="3"/>
        <v>0</v>
      </c>
      <c r="L58" s="49">
        <f>Поликлиника!AO58</f>
        <v>0</v>
      </c>
      <c r="M58" s="49">
        <f>Поликлиника!AQ58</f>
        <v>0</v>
      </c>
      <c r="N58" s="50">
        <f t="shared" si="4"/>
        <v>0</v>
      </c>
      <c r="O58" s="46">
        <f>Поликлиника!BA58</f>
        <v>0</v>
      </c>
      <c r="P58" s="46">
        <f>Поликлиника!BC58</f>
        <v>0</v>
      </c>
      <c r="Q58" s="48">
        <f t="shared" si="5"/>
        <v>0</v>
      </c>
      <c r="R58" s="51">
        <f>Поликлиника!BO58</f>
        <v>0</v>
      </c>
      <c r="S58" s="51">
        <f>Поликлиника!BQ58</f>
        <v>0</v>
      </c>
      <c r="T58" s="52">
        <f t="shared" si="6"/>
        <v>0</v>
      </c>
      <c r="U58" s="53">
        <f>'Круглосуточный стационар'!D58</f>
        <v>0</v>
      </c>
      <c r="V58" s="54">
        <f>'Круглосуточный стационар'!F58</f>
        <v>0</v>
      </c>
      <c r="W58" s="52">
        <f t="shared" si="7"/>
        <v>0</v>
      </c>
      <c r="X58" s="53">
        <f>'Круглосуточный стационар'!P58</f>
        <v>0</v>
      </c>
      <c r="Y58" s="54">
        <f>'Круглосуточный стационар'!R58</f>
        <v>0</v>
      </c>
      <c r="Z58" s="52">
        <f t="shared" si="8"/>
        <v>0</v>
      </c>
      <c r="AA58" s="55">
        <f>'Дневной стационар'!D58</f>
        <v>6772.78</v>
      </c>
      <c r="AB58" s="46">
        <f>'Дневной стационар'!F58</f>
        <v>6772.78</v>
      </c>
      <c r="AC58" s="48">
        <f t="shared" si="9"/>
        <v>0</v>
      </c>
      <c r="AD58" s="46"/>
      <c r="AE58" s="46"/>
      <c r="AF58" s="52">
        <f t="shared" si="10"/>
        <v>0</v>
      </c>
      <c r="AG58" s="56">
        <f t="shared" si="11"/>
        <v>6772.78</v>
      </c>
      <c r="AH58" s="57">
        <f t="shared" si="12"/>
        <v>6772.78</v>
      </c>
      <c r="AI58" s="36">
        <f t="shared" si="13"/>
        <v>0</v>
      </c>
      <c r="AJ58" s="56">
        <f>[1]ЭКОц!$T$15</f>
        <v>0</v>
      </c>
      <c r="AK58" s="57">
        <f>[2]ЭКОц!$T$15</f>
        <v>0</v>
      </c>
      <c r="AL58" s="36">
        <f t="shared" si="14"/>
        <v>0</v>
      </c>
      <c r="AM58" s="56">
        <f>[1]ЭКОц!$T$14</f>
        <v>6772.78</v>
      </c>
      <c r="AN58" s="57">
        <f>[2]ЭКОц!$T$14</f>
        <v>6772.78</v>
      </c>
      <c r="AO58" s="36">
        <f t="shared" si="15"/>
        <v>0</v>
      </c>
      <c r="AQ58" s="190"/>
      <c r="AR58" s="190"/>
    </row>
    <row r="59" spans="1:44" s="2" customFormat="1" x14ac:dyDescent="0.25">
      <c r="A59" s="25">
        <v>46</v>
      </c>
      <c r="B59" s="33" t="str">
        <f>'Скорая медицинская помощь'!B59</f>
        <v>РЖД-Медицина</v>
      </c>
      <c r="C59" s="45">
        <f>'Скорая медицинская помощь'!D59</f>
        <v>0</v>
      </c>
      <c r="D59" s="46">
        <f>'Скорая медицинская помощь'!F59</f>
        <v>0</v>
      </c>
      <c r="E59" s="47">
        <f t="shared" si="1"/>
        <v>0</v>
      </c>
      <c r="F59" s="45">
        <f>Поликлиника!D59</f>
        <v>0</v>
      </c>
      <c r="G59" s="46">
        <f>Поликлиника!F59</f>
        <v>0</v>
      </c>
      <c r="H59" s="48">
        <f t="shared" si="2"/>
        <v>0</v>
      </c>
      <c r="I59" s="46">
        <f>Поликлиника!Q59</f>
        <v>0</v>
      </c>
      <c r="J59" s="46">
        <f>Поликлиника!U59</f>
        <v>0</v>
      </c>
      <c r="K59" s="48">
        <f t="shared" si="3"/>
        <v>0</v>
      </c>
      <c r="L59" s="49">
        <f>Поликлиника!AO59</f>
        <v>0</v>
      </c>
      <c r="M59" s="49">
        <f>Поликлиника!AQ59</f>
        <v>0</v>
      </c>
      <c r="N59" s="50">
        <f t="shared" si="4"/>
        <v>0</v>
      </c>
      <c r="O59" s="46">
        <f>Поликлиника!BA59</f>
        <v>0</v>
      </c>
      <c r="P59" s="46">
        <f>Поликлиника!BC59</f>
        <v>0</v>
      </c>
      <c r="Q59" s="48">
        <f t="shared" si="5"/>
        <v>0</v>
      </c>
      <c r="R59" s="51">
        <f>Поликлиника!BO59</f>
        <v>0</v>
      </c>
      <c r="S59" s="51">
        <f>Поликлиника!BQ59</f>
        <v>0</v>
      </c>
      <c r="T59" s="52">
        <f t="shared" si="6"/>
        <v>0</v>
      </c>
      <c r="U59" s="53">
        <f>'Круглосуточный стационар'!D59</f>
        <v>783.89</v>
      </c>
      <c r="V59" s="54">
        <f>'Круглосуточный стационар'!F59</f>
        <v>783.89</v>
      </c>
      <c r="W59" s="52">
        <f t="shared" si="7"/>
        <v>0</v>
      </c>
      <c r="X59" s="53">
        <f>'Круглосуточный стационар'!P59</f>
        <v>783.89</v>
      </c>
      <c r="Y59" s="54">
        <f>'Круглосуточный стационар'!R59</f>
        <v>783.89</v>
      </c>
      <c r="Z59" s="52">
        <f t="shared" si="8"/>
        <v>0</v>
      </c>
      <c r="AA59" s="55">
        <f>'Дневной стационар'!D59</f>
        <v>0</v>
      </c>
      <c r="AB59" s="46">
        <f>'Дневной стационар'!F59</f>
        <v>0</v>
      </c>
      <c r="AC59" s="48">
        <f t="shared" si="9"/>
        <v>0</v>
      </c>
      <c r="AD59" s="46"/>
      <c r="AE59" s="46"/>
      <c r="AF59" s="52">
        <f t="shared" si="10"/>
        <v>0</v>
      </c>
      <c r="AG59" s="56">
        <f t="shared" si="11"/>
        <v>783.89</v>
      </c>
      <c r="AH59" s="57">
        <f t="shared" si="12"/>
        <v>783.89</v>
      </c>
      <c r="AI59" s="36">
        <f t="shared" si="13"/>
        <v>0</v>
      </c>
      <c r="AJ59" s="56">
        <f>'[1]РЖД ВЛАД'!$T$15</f>
        <v>0</v>
      </c>
      <c r="AK59" s="57">
        <f>'[2]РЖД ВЛАД'!$T$15</f>
        <v>0</v>
      </c>
      <c r="AL59" s="36">
        <f t="shared" si="14"/>
        <v>0</v>
      </c>
      <c r="AM59" s="56">
        <f>'[1]РЖД ВЛАД'!$T$14</f>
        <v>783.89</v>
      </c>
      <c r="AN59" s="57">
        <f>'[2]РЖД ВЛАД'!$T$14</f>
        <v>783.89</v>
      </c>
      <c r="AO59" s="36">
        <f t="shared" si="15"/>
        <v>0</v>
      </c>
      <c r="AQ59" s="190"/>
      <c r="AR59" s="190"/>
    </row>
    <row r="60" spans="1:44" x14ac:dyDescent="0.25">
      <c r="A60" s="25">
        <v>47</v>
      </c>
      <c r="B60" s="33" t="str">
        <f>'Скорая медицинская помощь'!B60</f>
        <v>СПИД</v>
      </c>
      <c r="C60" s="45">
        <f>'Скорая медицинская помощь'!D60</f>
        <v>0</v>
      </c>
      <c r="D60" s="46">
        <f>'Скорая медицинская помощь'!F60</f>
        <v>0</v>
      </c>
      <c r="E60" s="47">
        <f t="shared" si="1"/>
        <v>0</v>
      </c>
      <c r="F60" s="45">
        <f>Поликлиника!D60</f>
        <v>0</v>
      </c>
      <c r="G60" s="46">
        <f>Поликлиника!F60</f>
        <v>0</v>
      </c>
      <c r="H60" s="48">
        <f t="shared" si="2"/>
        <v>0</v>
      </c>
      <c r="I60" s="46">
        <f>Поликлиника!Q60</f>
        <v>2235.8200000000002</v>
      </c>
      <c r="J60" s="46">
        <f>Поликлиника!U60</f>
        <v>2235.8200000000002</v>
      </c>
      <c r="K60" s="48">
        <f t="shared" si="3"/>
        <v>0</v>
      </c>
      <c r="L60" s="49">
        <f>Поликлиника!AO60</f>
        <v>0</v>
      </c>
      <c r="M60" s="49">
        <f>Поликлиника!AQ60</f>
        <v>0</v>
      </c>
      <c r="N60" s="50">
        <f t="shared" si="4"/>
        <v>0</v>
      </c>
      <c r="O60" s="46">
        <f>Поликлиника!BA60</f>
        <v>268502.77</v>
      </c>
      <c r="P60" s="46">
        <f>Поликлиника!BC60</f>
        <v>268502.77</v>
      </c>
      <c r="Q60" s="48">
        <f t="shared" si="5"/>
        <v>0</v>
      </c>
      <c r="R60" s="51">
        <f>Поликлиника!BO60</f>
        <v>265709.4879399999</v>
      </c>
      <c r="S60" s="51">
        <f>Поликлиника!BQ60</f>
        <v>265709.4879399999</v>
      </c>
      <c r="T60" s="52">
        <f t="shared" si="6"/>
        <v>0</v>
      </c>
      <c r="U60" s="53">
        <f>'Круглосуточный стационар'!D60</f>
        <v>219970.8</v>
      </c>
      <c r="V60" s="54">
        <f>'Круглосуточный стационар'!F60</f>
        <v>219970.8</v>
      </c>
      <c r="W60" s="52">
        <f t="shared" si="7"/>
        <v>0</v>
      </c>
      <c r="X60" s="53">
        <f>'Круглосуточный стационар'!P60</f>
        <v>0</v>
      </c>
      <c r="Y60" s="54">
        <f>'Круглосуточный стационар'!R60</f>
        <v>0</v>
      </c>
      <c r="Z60" s="52">
        <f t="shared" si="8"/>
        <v>0</v>
      </c>
      <c r="AA60" s="55">
        <f>'Дневной стационар'!D60</f>
        <v>62169.95</v>
      </c>
      <c r="AB60" s="46">
        <f>'Дневной стационар'!F60</f>
        <v>49735.96</v>
      </c>
      <c r="AC60" s="48">
        <f t="shared" si="9"/>
        <v>-12433.989999999998</v>
      </c>
      <c r="AD60" s="46"/>
      <c r="AE60" s="46"/>
      <c r="AF60" s="52">
        <f t="shared" si="10"/>
        <v>0</v>
      </c>
      <c r="AG60" s="56">
        <f t="shared" si="11"/>
        <v>552879.34</v>
      </c>
      <c r="AH60" s="57">
        <f t="shared" si="12"/>
        <v>540445.35</v>
      </c>
      <c r="AI60" s="36">
        <f t="shared" si="13"/>
        <v>-12433.989999999991</v>
      </c>
      <c r="AJ60" s="56">
        <f>[1]СПИД!$T$15</f>
        <v>1831.99</v>
      </c>
      <c r="AK60" s="57">
        <f>[2]СПИД!$T$15</f>
        <v>1831.99</v>
      </c>
      <c r="AL60" s="36">
        <f t="shared" si="14"/>
        <v>0</v>
      </c>
      <c r="AM60" s="56">
        <f>[1]СПИД!$T$14</f>
        <v>551047.35</v>
      </c>
      <c r="AN60" s="57">
        <f>[2]СПИД!$T$14</f>
        <v>538613.36</v>
      </c>
      <c r="AO60" s="36">
        <f t="shared" si="15"/>
        <v>-12433.989999999991</v>
      </c>
      <c r="AQ60" s="190"/>
      <c r="AR60" s="190"/>
    </row>
    <row r="61" spans="1:44" x14ac:dyDescent="0.25">
      <c r="A61" s="25">
        <v>48</v>
      </c>
      <c r="B61" s="33" t="str">
        <f>'Скорая медицинская помощь'!B61</f>
        <v>ООО "Жемчужина Камчатки"</v>
      </c>
      <c r="C61" s="45">
        <f>'Скорая медицинская помощь'!D61</f>
        <v>0</v>
      </c>
      <c r="D61" s="46">
        <f>'Скорая медицинская помощь'!F61</f>
        <v>0</v>
      </c>
      <c r="E61" s="47">
        <f t="shared" si="1"/>
        <v>0</v>
      </c>
      <c r="F61" s="45">
        <f>Поликлиника!D61</f>
        <v>0</v>
      </c>
      <c r="G61" s="46">
        <f>Поликлиника!F61</f>
        <v>0</v>
      </c>
      <c r="H61" s="48">
        <f t="shared" si="2"/>
        <v>0</v>
      </c>
      <c r="I61" s="46">
        <f>Поликлиника!Q61</f>
        <v>0</v>
      </c>
      <c r="J61" s="46">
        <f>Поликлиника!U61</f>
        <v>0</v>
      </c>
      <c r="K61" s="48">
        <f t="shared" si="3"/>
        <v>0</v>
      </c>
      <c r="L61" s="49">
        <f>Поликлиника!AO61</f>
        <v>0</v>
      </c>
      <c r="M61" s="49">
        <f>Поликлиника!AQ61</f>
        <v>0</v>
      </c>
      <c r="N61" s="50">
        <f t="shared" si="4"/>
        <v>0</v>
      </c>
      <c r="O61" s="46">
        <f>Поликлиника!BA61</f>
        <v>0</v>
      </c>
      <c r="P61" s="46">
        <f>Поликлиника!BC61</f>
        <v>0</v>
      </c>
      <c r="Q61" s="48">
        <f t="shared" si="5"/>
        <v>0</v>
      </c>
      <c r="R61" s="51">
        <f>Поликлиника!BO61</f>
        <v>0</v>
      </c>
      <c r="S61" s="51">
        <f>Поликлиника!BQ61</f>
        <v>0</v>
      </c>
      <c r="T61" s="52">
        <f t="shared" si="6"/>
        <v>0</v>
      </c>
      <c r="U61" s="53">
        <f>'Круглосуточный стационар'!D61</f>
        <v>0</v>
      </c>
      <c r="V61" s="54">
        <f>'Круглосуточный стационар'!F61</f>
        <v>0</v>
      </c>
      <c r="W61" s="52">
        <f t="shared" si="7"/>
        <v>0</v>
      </c>
      <c r="X61" s="53">
        <f>'Круглосуточный стационар'!P61</f>
        <v>0</v>
      </c>
      <c r="Y61" s="54">
        <f>'Круглосуточный стационар'!R61</f>
        <v>0</v>
      </c>
      <c r="Z61" s="52">
        <f t="shared" si="8"/>
        <v>0</v>
      </c>
      <c r="AA61" s="55">
        <f>'Дневной стационар'!D61</f>
        <v>35752.39</v>
      </c>
      <c r="AB61" s="46">
        <f>'Дневной стационар'!F61</f>
        <v>35752.39</v>
      </c>
      <c r="AC61" s="48">
        <f t="shared" si="9"/>
        <v>0</v>
      </c>
      <c r="AD61" s="46"/>
      <c r="AE61" s="46"/>
      <c r="AF61" s="52">
        <f t="shared" si="10"/>
        <v>0</v>
      </c>
      <c r="AG61" s="56">
        <f t="shared" si="11"/>
        <v>35752.39</v>
      </c>
      <c r="AH61" s="57">
        <f t="shared" si="12"/>
        <v>35752.39</v>
      </c>
      <c r="AI61" s="36">
        <f t="shared" si="13"/>
        <v>0</v>
      </c>
      <c r="AJ61" s="56">
        <f>[1]ЖМК!$T$15</f>
        <v>0</v>
      </c>
      <c r="AK61" s="57">
        <f>[2]ЖМК!$T$15</f>
        <v>0</v>
      </c>
      <c r="AL61" s="36">
        <f t="shared" si="14"/>
        <v>0</v>
      </c>
      <c r="AM61" s="56">
        <f>[1]ЖМК!$T$14</f>
        <v>35752.39</v>
      </c>
      <c r="AN61" s="57">
        <f>[2]ЖМК!$T$14</f>
        <v>35752.39</v>
      </c>
      <c r="AO61" s="36">
        <f t="shared" si="15"/>
        <v>0</v>
      </c>
      <c r="AQ61" s="190"/>
      <c r="AR61" s="190"/>
    </row>
    <row r="62" spans="1:44" x14ac:dyDescent="0.25">
      <c r="A62" s="27">
        <v>49</v>
      </c>
      <c r="B62" s="33" t="str">
        <f>'Скорая медицинская помощь'!B62</f>
        <v>М-Лайн</v>
      </c>
      <c r="C62" s="45">
        <f>'Скорая медицинская помощь'!D62</f>
        <v>0</v>
      </c>
      <c r="D62" s="46">
        <f>'Скорая медицинская помощь'!F62</f>
        <v>0</v>
      </c>
      <c r="E62" s="47">
        <f t="shared" si="1"/>
        <v>0</v>
      </c>
      <c r="F62" s="45">
        <f>Поликлиника!D62</f>
        <v>0</v>
      </c>
      <c r="G62" s="46">
        <f>Поликлиника!F62</f>
        <v>0</v>
      </c>
      <c r="H62" s="48">
        <f t="shared" si="2"/>
        <v>0</v>
      </c>
      <c r="I62" s="46">
        <f>Поликлиника!Q62</f>
        <v>0</v>
      </c>
      <c r="J62" s="46">
        <f>Поликлиника!U62</f>
        <v>0</v>
      </c>
      <c r="K62" s="48">
        <f t="shared" si="3"/>
        <v>0</v>
      </c>
      <c r="L62" s="49">
        <f>Поликлиника!AO62</f>
        <v>0</v>
      </c>
      <c r="M62" s="49">
        <f>Поликлиника!AQ62</f>
        <v>0</v>
      </c>
      <c r="N62" s="50">
        <f t="shared" si="4"/>
        <v>0</v>
      </c>
      <c r="O62" s="46">
        <f>Поликлиника!BA62</f>
        <v>0</v>
      </c>
      <c r="P62" s="46">
        <f>Поликлиника!BC62</f>
        <v>0</v>
      </c>
      <c r="Q62" s="48">
        <f t="shared" si="5"/>
        <v>0</v>
      </c>
      <c r="R62" s="51">
        <f>Поликлиника!BO62</f>
        <v>0</v>
      </c>
      <c r="S62" s="51">
        <f>Поликлиника!BQ62</f>
        <v>0</v>
      </c>
      <c r="T62" s="52">
        <f t="shared" si="6"/>
        <v>0</v>
      </c>
      <c r="U62" s="53">
        <f>'Круглосуточный стационар'!D62</f>
        <v>0</v>
      </c>
      <c r="V62" s="54">
        <f>'Круглосуточный стационар'!F62</f>
        <v>0</v>
      </c>
      <c r="W62" s="52">
        <f t="shared" si="7"/>
        <v>0</v>
      </c>
      <c r="X62" s="53">
        <f>'Круглосуточный стационар'!P62</f>
        <v>0</v>
      </c>
      <c r="Y62" s="54">
        <f>'Круглосуточный стационар'!R62</f>
        <v>0</v>
      </c>
      <c r="Z62" s="52">
        <f t="shared" si="8"/>
        <v>0</v>
      </c>
      <c r="AA62" s="55">
        <f>'Дневной стационар'!D62</f>
        <v>0</v>
      </c>
      <c r="AB62" s="46">
        <f>'Дневной стационар'!F62</f>
        <v>0</v>
      </c>
      <c r="AC62" s="48">
        <f t="shared" si="9"/>
        <v>0</v>
      </c>
      <c r="AD62" s="46"/>
      <c r="AE62" s="46"/>
      <c r="AF62" s="52">
        <f t="shared" si="10"/>
        <v>0</v>
      </c>
      <c r="AG62" s="56">
        <f t="shared" si="11"/>
        <v>0</v>
      </c>
      <c r="AH62" s="57">
        <f t="shared" si="12"/>
        <v>0</v>
      </c>
      <c r="AI62" s="36">
        <f t="shared" si="13"/>
        <v>0</v>
      </c>
      <c r="AJ62" s="56">
        <f>'[1]М-Лайн'!$T$15</f>
        <v>0</v>
      </c>
      <c r="AK62" s="57">
        <f>'[2]М-Лайн'!$T$15</f>
        <v>0</v>
      </c>
      <c r="AL62" s="36">
        <f t="shared" si="14"/>
        <v>0</v>
      </c>
      <c r="AM62" s="56">
        <f>'[1]М-Лайн'!$T$14</f>
        <v>0</v>
      </c>
      <c r="AN62" s="57">
        <f>'[2]М-Лайн'!$T$14</f>
        <v>0</v>
      </c>
      <c r="AO62" s="36">
        <f t="shared" si="15"/>
        <v>0</v>
      </c>
      <c r="AQ62" s="190"/>
      <c r="AR62" s="190"/>
    </row>
    <row r="63" spans="1:44" x14ac:dyDescent="0.25">
      <c r="A63" s="25">
        <v>50</v>
      </c>
      <c r="B63" s="33" t="str">
        <f>'Скорая медицинская помощь'!B63</f>
        <v>ИМПУЛЬС</v>
      </c>
      <c r="C63" s="45">
        <f>'Скорая медицинская помощь'!D63</f>
        <v>0</v>
      </c>
      <c r="D63" s="46">
        <f>'Скорая медицинская помощь'!F63</f>
        <v>0</v>
      </c>
      <c r="E63" s="47">
        <f t="shared" si="1"/>
        <v>0</v>
      </c>
      <c r="F63" s="45">
        <f>Поликлиника!D63</f>
        <v>0</v>
      </c>
      <c r="G63" s="46">
        <f>Поликлиника!F63</f>
        <v>0</v>
      </c>
      <c r="H63" s="48">
        <f t="shared" si="2"/>
        <v>0</v>
      </c>
      <c r="I63" s="46">
        <f>Поликлиника!Q63</f>
        <v>0</v>
      </c>
      <c r="J63" s="46">
        <f>Поликлиника!U63</f>
        <v>0</v>
      </c>
      <c r="K63" s="48">
        <f t="shared" si="3"/>
        <v>0</v>
      </c>
      <c r="L63" s="49">
        <f>Поликлиника!AO63</f>
        <v>0</v>
      </c>
      <c r="M63" s="49">
        <f>Поликлиника!AQ63</f>
        <v>0</v>
      </c>
      <c r="N63" s="50">
        <f t="shared" si="4"/>
        <v>0</v>
      </c>
      <c r="O63" s="46">
        <f>Поликлиника!BA63</f>
        <v>7753.39</v>
      </c>
      <c r="P63" s="46">
        <f>Поликлиника!BC63</f>
        <v>7753.39</v>
      </c>
      <c r="Q63" s="48">
        <f t="shared" si="5"/>
        <v>0</v>
      </c>
      <c r="R63" s="51">
        <f>Поликлиника!BO63</f>
        <v>7753.3885799999998</v>
      </c>
      <c r="S63" s="51">
        <f>Поликлиника!BQ63</f>
        <v>7753.3885799999998</v>
      </c>
      <c r="T63" s="52">
        <f t="shared" si="6"/>
        <v>0</v>
      </c>
      <c r="U63" s="53">
        <f>'Круглосуточный стационар'!D63</f>
        <v>0</v>
      </c>
      <c r="V63" s="54">
        <f>'Круглосуточный стационар'!F63</f>
        <v>0</v>
      </c>
      <c r="W63" s="52">
        <f t="shared" si="7"/>
        <v>0</v>
      </c>
      <c r="X63" s="53">
        <f>'Круглосуточный стационар'!P63</f>
        <v>0</v>
      </c>
      <c r="Y63" s="54">
        <f>'Круглосуточный стационар'!R63</f>
        <v>0</v>
      </c>
      <c r="Z63" s="52">
        <f t="shared" si="8"/>
        <v>0</v>
      </c>
      <c r="AA63" s="55">
        <f>'Дневной стационар'!D63</f>
        <v>0</v>
      </c>
      <c r="AB63" s="46">
        <f>'Дневной стационар'!F63</f>
        <v>0</v>
      </c>
      <c r="AC63" s="48">
        <f t="shared" si="9"/>
        <v>0</v>
      </c>
      <c r="AD63" s="46"/>
      <c r="AE63" s="46"/>
      <c r="AF63" s="52">
        <f t="shared" si="10"/>
        <v>0</v>
      </c>
      <c r="AG63" s="56">
        <f t="shared" si="11"/>
        <v>7753.39</v>
      </c>
      <c r="AH63" s="57">
        <f t="shared" si="12"/>
        <v>7753.39</v>
      </c>
      <c r="AI63" s="36">
        <f t="shared" si="13"/>
        <v>0</v>
      </c>
      <c r="AJ63" s="56">
        <f>[1]ИМПУЛЬС!$T$15</f>
        <v>0</v>
      </c>
      <c r="AK63" s="57">
        <f>[2]ИМПУЛЬС!$T$15</f>
        <v>0</v>
      </c>
      <c r="AL63" s="36">
        <f t="shared" si="14"/>
        <v>0</v>
      </c>
      <c r="AM63" s="56">
        <f>[1]ИМПУЛЬС!$T$14</f>
        <v>7753.39</v>
      </c>
      <c r="AN63" s="57">
        <f>[2]ИМПУЛЬС!$T$14</f>
        <v>7753.39</v>
      </c>
      <c r="AO63" s="36">
        <f t="shared" si="15"/>
        <v>0</v>
      </c>
      <c r="AQ63" s="190"/>
      <c r="AR63" s="190"/>
    </row>
    <row r="64" spans="1:44" x14ac:dyDescent="0.25">
      <c r="A64" s="27">
        <v>51</v>
      </c>
      <c r="B64" s="33" t="str">
        <f>'Скорая медицинская помощь'!B64</f>
        <v>Нефросовет</v>
      </c>
      <c r="C64" s="45">
        <f>'Скорая медицинская помощь'!D64</f>
        <v>0</v>
      </c>
      <c r="D64" s="46">
        <f>'Скорая медицинская помощь'!F64</f>
        <v>0</v>
      </c>
      <c r="E64" s="47">
        <f t="shared" si="1"/>
        <v>0</v>
      </c>
      <c r="F64" s="45">
        <f>Поликлиника!D64</f>
        <v>0</v>
      </c>
      <c r="G64" s="46">
        <f>Поликлиника!F64</f>
        <v>0</v>
      </c>
      <c r="H64" s="48">
        <f t="shared" si="2"/>
        <v>0</v>
      </c>
      <c r="I64" s="46">
        <f>Поликлиника!Q64</f>
        <v>0</v>
      </c>
      <c r="J64" s="46">
        <f>Поликлиника!U64</f>
        <v>0</v>
      </c>
      <c r="K64" s="48">
        <f t="shared" si="3"/>
        <v>0</v>
      </c>
      <c r="L64" s="49">
        <f>Поликлиника!AO64</f>
        <v>0</v>
      </c>
      <c r="M64" s="49">
        <f>Поликлиника!AQ64</f>
        <v>0</v>
      </c>
      <c r="N64" s="50">
        <f t="shared" si="4"/>
        <v>0</v>
      </c>
      <c r="O64" s="46">
        <f>Поликлиника!BA64</f>
        <v>0</v>
      </c>
      <c r="P64" s="46">
        <f>Поликлиника!BC64</f>
        <v>0</v>
      </c>
      <c r="Q64" s="48">
        <f t="shared" si="5"/>
        <v>0</v>
      </c>
      <c r="R64" s="51">
        <f>Поликлиника!BO64</f>
        <v>0</v>
      </c>
      <c r="S64" s="51">
        <f>Поликлиника!BQ64</f>
        <v>0</v>
      </c>
      <c r="T64" s="52">
        <f t="shared" si="6"/>
        <v>0</v>
      </c>
      <c r="U64" s="53">
        <f>'Круглосуточный стационар'!D64</f>
        <v>0</v>
      </c>
      <c r="V64" s="54">
        <f>'Круглосуточный стационар'!F64</f>
        <v>0</v>
      </c>
      <c r="W64" s="52">
        <f t="shared" si="7"/>
        <v>0</v>
      </c>
      <c r="X64" s="53">
        <f>'Круглосуточный стационар'!P64</f>
        <v>0</v>
      </c>
      <c r="Y64" s="54">
        <f>'Круглосуточный стационар'!R64</f>
        <v>0</v>
      </c>
      <c r="Z64" s="52">
        <f t="shared" si="8"/>
        <v>0</v>
      </c>
      <c r="AA64" s="55">
        <f>'Дневной стационар'!D64</f>
        <v>0</v>
      </c>
      <c r="AB64" s="46">
        <f>'Дневной стационар'!F64</f>
        <v>0</v>
      </c>
      <c r="AC64" s="48">
        <f t="shared" si="9"/>
        <v>0</v>
      </c>
      <c r="AD64" s="46"/>
      <c r="AE64" s="46"/>
      <c r="AF64" s="52">
        <f t="shared" si="10"/>
        <v>0</v>
      </c>
      <c r="AG64" s="56">
        <f t="shared" si="11"/>
        <v>0</v>
      </c>
      <c r="AH64" s="57">
        <f t="shared" si="12"/>
        <v>0</v>
      </c>
      <c r="AI64" s="36">
        <f t="shared" si="13"/>
        <v>0</v>
      </c>
      <c r="AJ64" s="56">
        <f>[1]Нефросовет!$T$15</f>
        <v>0</v>
      </c>
      <c r="AK64" s="57">
        <f>[2]Нефросовет!$T$15</f>
        <v>0</v>
      </c>
      <c r="AL64" s="36">
        <f t="shared" si="14"/>
        <v>0</v>
      </c>
      <c r="AM64" s="56">
        <f>[1]Нефросовет!$T$14</f>
        <v>0</v>
      </c>
      <c r="AN64" s="57">
        <f>[2]Нефросовет!$T$14</f>
        <v>0</v>
      </c>
      <c r="AO64" s="36">
        <f t="shared" si="15"/>
        <v>0</v>
      </c>
      <c r="AQ64" s="190"/>
      <c r="AR64" s="190"/>
    </row>
    <row r="65" spans="1:44" x14ac:dyDescent="0.25">
      <c r="A65" s="205">
        <v>52</v>
      </c>
      <c r="B65" s="206" t="str">
        <f>'Скорая медицинская помощь'!B65</f>
        <v>Тубдиспансер</v>
      </c>
      <c r="C65" s="207">
        <f>'Скорая медицинская помощь'!D65</f>
        <v>0</v>
      </c>
      <c r="D65" s="82">
        <f>'Скорая медицинская помощь'!F65</f>
        <v>0</v>
      </c>
      <c r="E65" s="208">
        <f t="shared" si="1"/>
        <v>0</v>
      </c>
      <c r="F65" s="207">
        <f>Поликлиника!D65</f>
        <v>0</v>
      </c>
      <c r="G65" s="82">
        <f>Поликлиника!F65</f>
        <v>0</v>
      </c>
      <c r="H65" s="209">
        <f t="shared" si="2"/>
        <v>0</v>
      </c>
      <c r="I65" s="82">
        <f>Поликлиника!Q65</f>
        <v>0</v>
      </c>
      <c r="J65" s="82">
        <f>Поликлиника!U65</f>
        <v>0</v>
      </c>
      <c r="K65" s="209">
        <f t="shared" si="3"/>
        <v>0</v>
      </c>
      <c r="L65" s="210">
        <f>Поликлиника!AO65</f>
        <v>0</v>
      </c>
      <c r="M65" s="210">
        <f>Поликлиника!AQ65</f>
        <v>0</v>
      </c>
      <c r="N65" s="109">
        <f t="shared" si="4"/>
        <v>0</v>
      </c>
      <c r="O65" s="82">
        <f>Поликлиника!BA65</f>
        <v>28624.81</v>
      </c>
      <c r="P65" s="82">
        <f>Поликлиника!BC65</f>
        <v>28624.81</v>
      </c>
      <c r="Q65" s="209">
        <f t="shared" si="5"/>
        <v>0</v>
      </c>
      <c r="R65" s="211">
        <f>Поликлиника!BO65</f>
        <v>28624.81</v>
      </c>
      <c r="S65" s="211">
        <f>Поликлиника!BQ65</f>
        <v>28624.81</v>
      </c>
      <c r="T65" s="212">
        <f t="shared" si="6"/>
        <v>0</v>
      </c>
      <c r="U65" s="213">
        <f>'Круглосуточный стационар'!D65</f>
        <v>0</v>
      </c>
      <c r="V65" s="214">
        <f>'Круглосуточный стационар'!F65</f>
        <v>0</v>
      </c>
      <c r="W65" s="212">
        <f t="shared" si="7"/>
        <v>0</v>
      </c>
      <c r="X65" s="213">
        <f>'Круглосуточный стационар'!P65</f>
        <v>0</v>
      </c>
      <c r="Y65" s="214">
        <f>'Круглосуточный стационар'!R65</f>
        <v>0</v>
      </c>
      <c r="Z65" s="212">
        <f t="shared" si="8"/>
        <v>0</v>
      </c>
      <c r="AA65" s="81">
        <f>'Дневной стационар'!D65</f>
        <v>0</v>
      </c>
      <c r="AB65" s="82">
        <f>'Дневной стационар'!F65</f>
        <v>0</v>
      </c>
      <c r="AC65" s="209">
        <f t="shared" si="9"/>
        <v>0</v>
      </c>
      <c r="AD65" s="82"/>
      <c r="AE65" s="82"/>
      <c r="AF65" s="212">
        <f t="shared" si="10"/>
        <v>0</v>
      </c>
      <c r="AG65" s="215">
        <f t="shared" si="11"/>
        <v>28624.81</v>
      </c>
      <c r="AH65" s="216">
        <f t="shared" si="12"/>
        <v>28624.81</v>
      </c>
      <c r="AI65" s="217">
        <f t="shared" si="13"/>
        <v>0</v>
      </c>
      <c r="AJ65" s="56">
        <f>[1]Тубдиспансер!$T$15</f>
        <v>0</v>
      </c>
      <c r="AK65" s="57">
        <f>[2]Тубдиспансер!$T$15</f>
        <v>0</v>
      </c>
      <c r="AL65" s="36">
        <f t="shared" si="14"/>
        <v>0</v>
      </c>
      <c r="AM65" s="56">
        <f>[1]Тубдиспансер!$T$14</f>
        <v>28624.81</v>
      </c>
      <c r="AN65" s="57">
        <f>[2]Тубдиспансер!$T$14</f>
        <v>28624.81</v>
      </c>
      <c r="AO65" s="36">
        <f t="shared" si="15"/>
        <v>0</v>
      </c>
      <c r="AQ65" s="190"/>
      <c r="AR65" s="190"/>
    </row>
    <row r="66" spans="1:44" x14ac:dyDescent="0.25">
      <c r="A66" s="205"/>
      <c r="B66" s="206" t="str">
        <f>'Скорая медицинская помощь'!B66</f>
        <v>ООО "ЮНИЛАБ-ХАБАРОВСК"</v>
      </c>
      <c r="C66" s="207">
        <f>'Скорая медицинская помощь'!D66</f>
        <v>0</v>
      </c>
      <c r="D66" s="82">
        <f>'Скорая медицинская помощь'!F66</f>
        <v>0</v>
      </c>
      <c r="E66" s="208">
        <f t="shared" ref="E66:E73" si="16">D66-C66</f>
        <v>0</v>
      </c>
      <c r="F66" s="207">
        <f>Поликлиника!D66</f>
        <v>0</v>
      </c>
      <c r="G66" s="82">
        <f>Поликлиника!F66</f>
        <v>0</v>
      </c>
      <c r="H66" s="209">
        <f t="shared" ref="H66:H73" si="17">G66-F66</f>
        <v>0</v>
      </c>
      <c r="I66" s="82">
        <f>Поликлиника!Q66</f>
        <v>0</v>
      </c>
      <c r="J66" s="82">
        <f>Поликлиника!U66</f>
        <v>0</v>
      </c>
      <c r="K66" s="209">
        <f t="shared" ref="K66:K73" si="18">J66-I66</f>
        <v>0</v>
      </c>
      <c r="L66" s="210">
        <f>Поликлиника!AO66</f>
        <v>0</v>
      </c>
      <c r="M66" s="210">
        <f>Поликлиника!AQ66</f>
        <v>0</v>
      </c>
      <c r="N66" s="109">
        <f t="shared" ref="N66:N73" si="19">M66-L66</f>
        <v>0</v>
      </c>
      <c r="O66" s="82">
        <f>Поликлиника!BA66</f>
        <v>75.010000000000005</v>
      </c>
      <c r="P66" s="82">
        <f>Поликлиника!BC66</f>
        <v>75.010000000000005</v>
      </c>
      <c r="Q66" s="209">
        <f t="shared" ref="Q66:Q73" si="20">P66-O66</f>
        <v>0</v>
      </c>
      <c r="R66" s="211">
        <f>Поликлиника!BO66</f>
        <v>75.004999999999995</v>
      </c>
      <c r="S66" s="211">
        <f>Поликлиника!BQ66</f>
        <v>75.004999999999995</v>
      </c>
      <c r="T66" s="212">
        <f t="shared" ref="T66:T73" si="21">S66-R66</f>
        <v>0</v>
      </c>
      <c r="U66" s="213">
        <f>'Круглосуточный стационар'!D66</f>
        <v>0</v>
      </c>
      <c r="V66" s="214">
        <f>'Круглосуточный стационар'!F66</f>
        <v>0</v>
      </c>
      <c r="W66" s="212">
        <f t="shared" ref="W66:W73" si="22">V66-U66</f>
        <v>0</v>
      </c>
      <c r="X66" s="213">
        <f>'Круглосуточный стационар'!P66</f>
        <v>0</v>
      </c>
      <c r="Y66" s="214">
        <f>'Круглосуточный стационар'!R66</f>
        <v>0</v>
      </c>
      <c r="Z66" s="212">
        <f t="shared" ref="Z66:Z73" si="23">Y66-X66</f>
        <v>0</v>
      </c>
      <c r="AA66" s="81">
        <f>'Дневной стационар'!D66</f>
        <v>0</v>
      </c>
      <c r="AB66" s="82">
        <f>'Дневной стационар'!F66</f>
        <v>0</v>
      </c>
      <c r="AC66" s="209">
        <f t="shared" ref="AC66:AC73" si="24">AB66-AA66</f>
        <v>0</v>
      </c>
      <c r="AD66" s="82"/>
      <c r="AE66" s="82"/>
      <c r="AF66" s="212">
        <f t="shared" ref="AF66:AF73" si="25">AE66-AD66</f>
        <v>0</v>
      </c>
      <c r="AG66" s="215">
        <f t="shared" ref="AG66:AG73" si="26">C66+F66+L66+O66+U66+AA66+AD66+I66</f>
        <v>75.010000000000005</v>
      </c>
      <c r="AH66" s="216">
        <f t="shared" ref="AH66:AH73" si="27">D66+G66+M66+P66+V66+AB66+AE66+J66</f>
        <v>75.010000000000005</v>
      </c>
      <c r="AI66" s="217">
        <f t="shared" ref="AI66:AI73" si="28">AH66-AG66</f>
        <v>0</v>
      </c>
      <c r="AJ66" s="56">
        <f>'[1]Юнилаб-Хаб'!$T$15</f>
        <v>0</v>
      </c>
      <c r="AK66" s="57">
        <f>'[2]Юнилаб-Хаб'!$T$15</f>
        <v>0</v>
      </c>
      <c r="AL66" s="36">
        <f t="shared" si="14"/>
        <v>0</v>
      </c>
      <c r="AM66" s="56">
        <f>'[1]Юнилаб-Хаб'!$T$14</f>
        <v>75.010000000000005</v>
      </c>
      <c r="AN66" s="57">
        <f>'[2]Юнилаб-Хаб'!$T$14</f>
        <v>75.010000000000005</v>
      </c>
      <c r="AO66" s="36">
        <f t="shared" si="15"/>
        <v>0</v>
      </c>
      <c r="AQ66" s="190"/>
      <c r="AR66" s="190"/>
    </row>
    <row r="67" spans="1:44" x14ac:dyDescent="0.25">
      <c r="A67" s="205"/>
      <c r="B67" s="206" t="str">
        <f>'Скорая медицинская помощь'!B67</f>
        <v>АО "МЕДИЦИНА"</v>
      </c>
      <c r="C67" s="207">
        <f>'Скорая медицинская помощь'!D67</f>
        <v>0</v>
      </c>
      <c r="D67" s="82">
        <f>'Скорая медицинская помощь'!F67</f>
        <v>0</v>
      </c>
      <c r="E67" s="208">
        <f t="shared" si="16"/>
        <v>0</v>
      </c>
      <c r="F67" s="207">
        <f>Поликлиника!D67</f>
        <v>0</v>
      </c>
      <c r="G67" s="82">
        <f>Поликлиника!F67</f>
        <v>0</v>
      </c>
      <c r="H67" s="209">
        <f t="shared" si="17"/>
        <v>0</v>
      </c>
      <c r="I67" s="82">
        <f>Поликлиника!Q67</f>
        <v>0</v>
      </c>
      <c r="J67" s="82">
        <f>Поликлиника!U67</f>
        <v>0</v>
      </c>
      <c r="K67" s="209">
        <f t="shared" si="18"/>
        <v>0</v>
      </c>
      <c r="L67" s="210">
        <f>Поликлиника!AO67</f>
        <v>0</v>
      </c>
      <c r="M67" s="210">
        <f>Поликлиника!AQ67</f>
        <v>0</v>
      </c>
      <c r="N67" s="109">
        <f t="shared" si="19"/>
        <v>0</v>
      </c>
      <c r="O67" s="82">
        <f>Поликлиника!BA67</f>
        <v>0</v>
      </c>
      <c r="P67" s="82">
        <f>Поликлиника!BC67</f>
        <v>0</v>
      </c>
      <c r="Q67" s="209">
        <f t="shared" si="20"/>
        <v>0</v>
      </c>
      <c r="R67" s="211">
        <f>Поликлиника!BO67</f>
        <v>0</v>
      </c>
      <c r="S67" s="211">
        <f>Поликлиника!BQ67</f>
        <v>0</v>
      </c>
      <c r="T67" s="212">
        <f t="shared" si="21"/>
        <v>0</v>
      </c>
      <c r="U67" s="213">
        <f>'Круглосуточный стационар'!D67</f>
        <v>27333.49</v>
      </c>
      <c r="V67" s="214">
        <f>'Круглосуточный стационар'!F67</f>
        <v>27333.49</v>
      </c>
      <c r="W67" s="212">
        <f t="shared" si="22"/>
        <v>0</v>
      </c>
      <c r="X67" s="213">
        <f>'Круглосуточный стационар'!P67</f>
        <v>17928.589999999997</v>
      </c>
      <c r="Y67" s="214">
        <f>'Круглосуточный стационар'!R67</f>
        <v>17928.589999999997</v>
      </c>
      <c r="Z67" s="212">
        <f t="shared" si="23"/>
        <v>0</v>
      </c>
      <c r="AA67" s="81">
        <f>'Дневной стационар'!D67</f>
        <v>6532.71</v>
      </c>
      <c r="AB67" s="82">
        <f>'Дневной стационар'!F67</f>
        <v>6532.71</v>
      </c>
      <c r="AC67" s="209">
        <f t="shared" si="24"/>
        <v>0</v>
      </c>
      <c r="AD67" s="82"/>
      <c r="AE67" s="82"/>
      <c r="AF67" s="212">
        <f t="shared" si="25"/>
        <v>0</v>
      </c>
      <c r="AG67" s="215">
        <f t="shared" si="26"/>
        <v>33866.200000000004</v>
      </c>
      <c r="AH67" s="216">
        <f t="shared" si="27"/>
        <v>33866.200000000004</v>
      </c>
      <c r="AI67" s="217">
        <f t="shared" si="28"/>
        <v>0</v>
      </c>
      <c r="AJ67" s="56">
        <f>'[1]АО МЕДИЦИНА '!$T$15</f>
        <v>0</v>
      </c>
      <c r="AK67" s="57">
        <f>'[2]АО МЕДИЦИНА '!$T$15</f>
        <v>0</v>
      </c>
      <c r="AL67" s="36">
        <f t="shared" si="14"/>
        <v>0</v>
      </c>
      <c r="AM67" s="56">
        <f>'[1]АО МЕДИЦИНА '!$T$14</f>
        <v>33866.200000000004</v>
      </c>
      <c r="AN67" s="57">
        <f>'[2]АО МЕДИЦИНА '!$T$14</f>
        <v>33866.200000000004</v>
      </c>
      <c r="AO67" s="36">
        <f t="shared" si="15"/>
        <v>0</v>
      </c>
      <c r="AQ67" s="190"/>
      <c r="AR67" s="190"/>
    </row>
    <row r="68" spans="1:44" x14ac:dyDescent="0.25">
      <c r="A68" s="205"/>
      <c r="B68" s="206" t="str">
        <f>'Скорая медицинская помощь'!B68</f>
        <v>ООО "НПФ "ХЕЛИКС"</v>
      </c>
      <c r="C68" s="207">
        <f>'Скорая медицинская помощь'!D68</f>
        <v>0</v>
      </c>
      <c r="D68" s="82">
        <f>'Скорая медицинская помощь'!F68</f>
        <v>0</v>
      </c>
      <c r="E68" s="208">
        <f t="shared" si="16"/>
        <v>0</v>
      </c>
      <c r="F68" s="207">
        <f>Поликлиника!D68</f>
        <v>0</v>
      </c>
      <c r="G68" s="82">
        <f>Поликлиника!F68</f>
        <v>0</v>
      </c>
      <c r="H68" s="209">
        <f t="shared" si="17"/>
        <v>0</v>
      </c>
      <c r="I68" s="82">
        <f>Поликлиника!Q68</f>
        <v>0</v>
      </c>
      <c r="J68" s="82">
        <f>Поликлиника!U68</f>
        <v>0</v>
      </c>
      <c r="K68" s="209">
        <f t="shared" si="18"/>
        <v>0</v>
      </c>
      <c r="L68" s="210">
        <f>Поликлиника!AO68</f>
        <v>0</v>
      </c>
      <c r="M68" s="210">
        <f>Поликлиника!AQ68</f>
        <v>0</v>
      </c>
      <c r="N68" s="109">
        <f t="shared" si="19"/>
        <v>0</v>
      </c>
      <c r="O68" s="82">
        <f>Поликлиника!BA68</f>
        <v>0</v>
      </c>
      <c r="P68" s="82">
        <f>Поликлиника!BC68</f>
        <v>0</v>
      </c>
      <c r="Q68" s="209">
        <f t="shared" si="20"/>
        <v>0</v>
      </c>
      <c r="R68" s="211">
        <f>Поликлиника!BO68</f>
        <v>0</v>
      </c>
      <c r="S68" s="211">
        <f>Поликлиника!BQ68</f>
        <v>0</v>
      </c>
      <c r="T68" s="212">
        <f t="shared" si="21"/>
        <v>0</v>
      </c>
      <c r="U68" s="213">
        <f>'Круглосуточный стационар'!D68</f>
        <v>0</v>
      </c>
      <c r="V68" s="214">
        <f>'Круглосуточный стационар'!F68</f>
        <v>0</v>
      </c>
      <c r="W68" s="212">
        <f t="shared" si="22"/>
        <v>0</v>
      </c>
      <c r="X68" s="213">
        <f>'Круглосуточный стационар'!P68</f>
        <v>0</v>
      </c>
      <c r="Y68" s="214">
        <f>'Круглосуточный стационар'!R68</f>
        <v>0</v>
      </c>
      <c r="Z68" s="212">
        <f t="shared" si="23"/>
        <v>0</v>
      </c>
      <c r="AA68" s="81">
        <f>'Дневной стационар'!D68</f>
        <v>0</v>
      </c>
      <c r="AB68" s="82">
        <f>'Дневной стационар'!F68</f>
        <v>0</v>
      </c>
      <c r="AC68" s="209">
        <f t="shared" si="24"/>
        <v>0</v>
      </c>
      <c r="AD68" s="82"/>
      <c r="AE68" s="82"/>
      <c r="AF68" s="212">
        <f t="shared" si="25"/>
        <v>0</v>
      </c>
      <c r="AG68" s="215">
        <f t="shared" si="26"/>
        <v>0</v>
      </c>
      <c r="AH68" s="216">
        <f t="shared" si="27"/>
        <v>0</v>
      </c>
      <c r="AI68" s="217">
        <f t="shared" si="28"/>
        <v>0</v>
      </c>
      <c r="AJ68" s="56">
        <f>'[1]НПФ ХЕЛИКС'!$T$15</f>
        <v>0</v>
      </c>
      <c r="AK68" s="57">
        <f>'[2]НПФ ХЕЛИКС'!$T$15</f>
        <v>0</v>
      </c>
      <c r="AL68" s="36">
        <f t="shared" si="14"/>
        <v>0</v>
      </c>
      <c r="AM68" s="56">
        <f>'[1]НПФ ХЕЛИКС'!$T$14</f>
        <v>0</v>
      </c>
      <c r="AN68" s="57">
        <f>'[2]НПФ ХЕЛИКС'!$T$14</f>
        <v>0</v>
      </c>
      <c r="AO68" s="36">
        <f t="shared" si="15"/>
        <v>0</v>
      </c>
      <c r="AQ68" s="190"/>
      <c r="AR68" s="190"/>
    </row>
    <row r="69" spans="1:44" x14ac:dyDescent="0.25">
      <c r="A69" s="205"/>
      <c r="B69" s="206" t="str">
        <f>'Скорая медицинская помощь'!B69</f>
        <v>ФГБОУ ВО АМУРСКАЯ ГМА МИНЗДРАВА РОССИИ</v>
      </c>
      <c r="C69" s="207">
        <f>'Скорая медицинская помощь'!D69</f>
        <v>0</v>
      </c>
      <c r="D69" s="82">
        <f>'Скорая медицинская помощь'!F69</f>
        <v>0</v>
      </c>
      <c r="E69" s="208">
        <f t="shared" si="16"/>
        <v>0</v>
      </c>
      <c r="F69" s="207">
        <f>Поликлиника!D69</f>
        <v>0</v>
      </c>
      <c r="G69" s="82">
        <f>Поликлиника!F69</f>
        <v>0</v>
      </c>
      <c r="H69" s="209">
        <f t="shared" si="17"/>
        <v>0</v>
      </c>
      <c r="I69" s="82">
        <f>Поликлиника!Q69</f>
        <v>0</v>
      </c>
      <c r="J69" s="82">
        <f>Поликлиника!U69</f>
        <v>0</v>
      </c>
      <c r="K69" s="209">
        <f t="shared" si="18"/>
        <v>0</v>
      </c>
      <c r="L69" s="210">
        <f>Поликлиника!AO69</f>
        <v>0</v>
      </c>
      <c r="M69" s="210">
        <f>Поликлиника!AQ69</f>
        <v>0</v>
      </c>
      <c r="N69" s="109">
        <f t="shared" si="19"/>
        <v>0</v>
      </c>
      <c r="O69" s="82">
        <f>Поликлиника!BA69</f>
        <v>0</v>
      </c>
      <c r="P69" s="82">
        <f>Поликлиника!BC69</f>
        <v>0</v>
      </c>
      <c r="Q69" s="209">
        <f t="shared" si="20"/>
        <v>0</v>
      </c>
      <c r="R69" s="211">
        <f>Поликлиника!BO69</f>
        <v>0</v>
      </c>
      <c r="S69" s="211">
        <f>Поликлиника!BQ69</f>
        <v>0</v>
      </c>
      <c r="T69" s="212">
        <f t="shared" si="21"/>
        <v>0</v>
      </c>
      <c r="U69" s="213">
        <f>'Круглосуточный стационар'!D69</f>
        <v>0</v>
      </c>
      <c r="V69" s="214">
        <f>'Круглосуточный стационар'!F69</f>
        <v>0</v>
      </c>
      <c r="W69" s="212">
        <f t="shared" si="22"/>
        <v>0</v>
      </c>
      <c r="X69" s="213">
        <f>'Круглосуточный стационар'!P69</f>
        <v>0</v>
      </c>
      <c r="Y69" s="214">
        <f>'Круглосуточный стационар'!R69</f>
        <v>0</v>
      </c>
      <c r="Z69" s="212">
        <f t="shared" si="23"/>
        <v>0</v>
      </c>
      <c r="AA69" s="81">
        <f>'Дневной стационар'!D69</f>
        <v>0</v>
      </c>
      <c r="AB69" s="82">
        <f>'Дневной стационар'!F69</f>
        <v>0</v>
      </c>
      <c r="AC69" s="209">
        <f t="shared" si="24"/>
        <v>0</v>
      </c>
      <c r="AD69" s="82"/>
      <c r="AE69" s="82"/>
      <c r="AF69" s="212">
        <f t="shared" si="25"/>
        <v>0</v>
      </c>
      <c r="AG69" s="215">
        <f t="shared" si="26"/>
        <v>0</v>
      </c>
      <c r="AH69" s="216">
        <f t="shared" si="27"/>
        <v>0</v>
      </c>
      <c r="AI69" s="217">
        <f t="shared" si="28"/>
        <v>0</v>
      </c>
      <c r="AJ69" s="56">
        <f>'[1]ВО Амурская'!$T$15</f>
        <v>0</v>
      </c>
      <c r="AK69" s="57">
        <f>'[2]ВО Амурская'!$T$15</f>
        <v>0</v>
      </c>
      <c r="AL69" s="36">
        <f t="shared" si="14"/>
        <v>0</v>
      </c>
      <c r="AM69" s="56">
        <f>'[1]ВО Амурская'!$T$14</f>
        <v>0</v>
      </c>
      <c r="AN69" s="57">
        <f>'[2]ВО Амурская'!$T$14</f>
        <v>0</v>
      </c>
      <c r="AO69" s="36">
        <f t="shared" si="15"/>
        <v>0</v>
      </c>
      <c r="AQ69" s="190"/>
      <c r="AR69" s="190"/>
    </row>
    <row r="70" spans="1:44" x14ac:dyDescent="0.25">
      <c r="A70" s="205"/>
      <c r="B70" s="206" t="str">
        <f>'Скорая медицинская помощь'!B70</f>
        <v>ООО "ВИТАЛАБ"</v>
      </c>
      <c r="C70" s="207">
        <f>'Скорая медицинская помощь'!D70</f>
        <v>0</v>
      </c>
      <c r="D70" s="82">
        <f>'Скорая медицинская помощь'!F70</f>
        <v>0</v>
      </c>
      <c r="E70" s="208">
        <f t="shared" si="16"/>
        <v>0</v>
      </c>
      <c r="F70" s="207">
        <f>Поликлиника!D70</f>
        <v>0</v>
      </c>
      <c r="G70" s="82">
        <f>Поликлиника!F70</f>
        <v>0</v>
      </c>
      <c r="H70" s="209">
        <f t="shared" si="17"/>
        <v>0</v>
      </c>
      <c r="I70" s="82">
        <f>Поликлиника!Q70</f>
        <v>0</v>
      </c>
      <c r="J70" s="82">
        <f>Поликлиника!U70</f>
        <v>0</v>
      </c>
      <c r="K70" s="209">
        <f t="shared" si="18"/>
        <v>0</v>
      </c>
      <c r="L70" s="210">
        <f>Поликлиника!AO70</f>
        <v>0</v>
      </c>
      <c r="M70" s="210">
        <f>Поликлиника!AQ70</f>
        <v>0</v>
      </c>
      <c r="N70" s="109">
        <f t="shared" si="19"/>
        <v>0</v>
      </c>
      <c r="O70" s="82">
        <f>Поликлиника!BA70</f>
        <v>0</v>
      </c>
      <c r="P70" s="82">
        <f>Поликлиника!BC70</f>
        <v>0</v>
      </c>
      <c r="Q70" s="209">
        <f t="shared" si="20"/>
        <v>0</v>
      </c>
      <c r="R70" s="211">
        <f>Поликлиника!BO70</f>
        <v>0</v>
      </c>
      <c r="S70" s="211">
        <f>Поликлиника!BQ70</f>
        <v>0</v>
      </c>
      <c r="T70" s="212">
        <f t="shared" si="21"/>
        <v>0</v>
      </c>
      <c r="U70" s="213">
        <f>'Круглосуточный стационар'!D70</f>
        <v>0</v>
      </c>
      <c r="V70" s="214">
        <f>'Круглосуточный стационар'!F70</f>
        <v>0</v>
      </c>
      <c r="W70" s="212">
        <f t="shared" si="22"/>
        <v>0</v>
      </c>
      <c r="X70" s="213">
        <f>'Круглосуточный стационар'!P70</f>
        <v>0</v>
      </c>
      <c r="Y70" s="214">
        <f>'Круглосуточный стационар'!R70</f>
        <v>0</v>
      </c>
      <c r="Z70" s="212">
        <f t="shared" si="23"/>
        <v>0</v>
      </c>
      <c r="AA70" s="81">
        <f>'Дневной стационар'!D70</f>
        <v>0</v>
      </c>
      <c r="AB70" s="82">
        <f>'Дневной стационар'!F70</f>
        <v>0</v>
      </c>
      <c r="AC70" s="209">
        <f t="shared" si="24"/>
        <v>0</v>
      </c>
      <c r="AD70" s="82"/>
      <c r="AE70" s="82"/>
      <c r="AF70" s="212">
        <f t="shared" si="25"/>
        <v>0</v>
      </c>
      <c r="AG70" s="215">
        <f t="shared" si="26"/>
        <v>0</v>
      </c>
      <c r="AH70" s="216">
        <f t="shared" si="27"/>
        <v>0</v>
      </c>
      <c r="AI70" s="217">
        <f t="shared" si="28"/>
        <v>0</v>
      </c>
      <c r="AJ70" s="56">
        <f>'[1]ООО "ВИТАЛАБ"'!$T$15</f>
        <v>0</v>
      </c>
      <c r="AK70" s="57">
        <f>'[2]ООО "ВИТАЛАБ"'!$T$15</f>
        <v>0</v>
      </c>
      <c r="AL70" s="36">
        <f t="shared" si="14"/>
        <v>0</v>
      </c>
      <c r="AM70" s="56">
        <f>'[1]ООО "ВИТАЛАБ"'!$T$14</f>
        <v>0</v>
      </c>
      <c r="AN70" s="57">
        <f>'[2]ООО "ВИТАЛАБ"'!$T$14</f>
        <v>0</v>
      </c>
      <c r="AO70" s="36">
        <f t="shared" si="15"/>
        <v>0</v>
      </c>
      <c r="AQ70" s="190"/>
      <c r="AR70" s="190"/>
    </row>
    <row r="71" spans="1:44" x14ac:dyDescent="0.25">
      <c r="A71" s="205"/>
      <c r="B71" s="206" t="str">
        <f>'Скорая медицинская помощь'!B71</f>
        <v>ООО "ЭН ДЖИ СИ ВЛАДИВОСТОК"</v>
      </c>
      <c r="C71" s="207">
        <f>'Скорая медицинская помощь'!D71</f>
        <v>0</v>
      </c>
      <c r="D71" s="82">
        <f>'Скорая медицинская помощь'!F71</f>
        <v>0</v>
      </c>
      <c r="E71" s="208">
        <f t="shared" si="16"/>
        <v>0</v>
      </c>
      <c r="F71" s="207">
        <f>Поликлиника!D71</f>
        <v>0</v>
      </c>
      <c r="G71" s="82">
        <f>Поликлиника!F71</f>
        <v>0</v>
      </c>
      <c r="H71" s="209">
        <f t="shared" si="17"/>
        <v>0</v>
      </c>
      <c r="I71" s="82">
        <f>Поликлиника!Q71</f>
        <v>0</v>
      </c>
      <c r="J71" s="82">
        <f>Поликлиника!U71</f>
        <v>0</v>
      </c>
      <c r="K71" s="209">
        <f t="shared" si="18"/>
        <v>0</v>
      </c>
      <c r="L71" s="210">
        <f>Поликлиника!AO71</f>
        <v>0</v>
      </c>
      <c r="M71" s="210">
        <f>Поликлиника!AQ71</f>
        <v>0</v>
      </c>
      <c r="N71" s="109">
        <f t="shared" si="19"/>
        <v>0</v>
      </c>
      <c r="O71" s="82">
        <f>Поликлиника!BA71</f>
        <v>0</v>
      </c>
      <c r="P71" s="82">
        <f>Поликлиника!BC71</f>
        <v>0</v>
      </c>
      <c r="Q71" s="209">
        <f t="shared" si="20"/>
        <v>0</v>
      </c>
      <c r="R71" s="211">
        <f>Поликлиника!BO71</f>
        <v>0</v>
      </c>
      <c r="S71" s="211">
        <f>Поликлиника!BQ71</f>
        <v>0</v>
      </c>
      <c r="T71" s="212">
        <f t="shared" si="21"/>
        <v>0</v>
      </c>
      <c r="U71" s="213">
        <f>'Круглосуточный стационар'!D71</f>
        <v>0</v>
      </c>
      <c r="V71" s="214">
        <f>'Круглосуточный стационар'!F71</f>
        <v>0</v>
      </c>
      <c r="W71" s="212">
        <f t="shared" si="22"/>
        <v>0</v>
      </c>
      <c r="X71" s="213">
        <f>'Круглосуточный стационар'!P71</f>
        <v>0</v>
      </c>
      <c r="Y71" s="214">
        <f>'Круглосуточный стационар'!R71</f>
        <v>0</v>
      </c>
      <c r="Z71" s="212">
        <f t="shared" si="23"/>
        <v>0</v>
      </c>
      <c r="AA71" s="81">
        <f>'Дневной стационар'!D71</f>
        <v>6672.15</v>
      </c>
      <c r="AB71" s="82">
        <f>'Дневной стационар'!F71</f>
        <v>6672.15</v>
      </c>
      <c r="AC71" s="209">
        <f t="shared" si="24"/>
        <v>0</v>
      </c>
      <c r="AD71" s="82"/>
      <c r="AE71" s="82"/>
      <c r="AF71" s="212">
        <f t="shared" si="25"/>
        <v>0</v>
      </c>
      <c r="AG71" s="215">
        <f t="shared" si="26"/>
        <v>6672.15</v>
      </c>
      <c r="AH71" s="216">
        <f t="shared" si="27"/>
        <v>6672.15</v>
      </c>
      <c r="AI71" s="217">
        <f t="shared" si="28"/>
        <v>0</v>
      </c>
      <c r="AJ71" s="56">
        <f>'[1]ЭН ДЖИ СИ ВЛАД'!$T$15</f>
        <v>0</v>
      </c>
      <c r="AK71" s="57">
        <f>'[2]ЭН ДЖИ СИ ВЛАД'!$T$15</f>
        <v>0</v>
      </c>
      <c r="AL71" s="36">
        <f t="shared" si="14"/>
        <v>0</v>
      </c>
      <c r="AM71" s="56">
        <f>'[1]ЭН ДЖИ СИ ВЛАД'!$T$14</f>
        <v>6672.15</v>
      </c>
      <c r="AN71" s="57">
        <f>'[2]ЭН ДЖИ СИ ВЛАД'!$T$14</f>
        <v>6672.15</v>
      </c>
      <c r="AO71" s="36">
        <f t="shared" si="15"/>
        <v>0</v>
      </c>
      <c r="AQ71" s="190"/>
      <c r="AR71" s="190"/>
    </row>
    <row r="72" spans="1:44" x14ac:dyDescent="0.25">
      <c r="A72" s="205"/>
      <c r="B72" s="206" t="str">
        <f>'Скорая медицинская помощь'!B72</f>
        <v>ООО "ХАБАРОВСКИЙ ЦЕНТР ХИРУРГИИ ГЛАЗА"</v>
      </c>
      <c r="C72" s="207">
        <f>'Скорая медицинская помощь'!D72</f>
        <v>0</v>
      </c>
      <c r="D72" s="82">
        <f>'Скорая медицинская помощь'!F72</f>
        <v>0</v>
      </c>
      <c r="E72" s="208">
        <f t="shared" si="16"/>
        <v>0</v>
      </c>
      <c r="F72" s="207">
        <f>Поликлиника!D72</f>
        <v>0</v>
      </c>
      <c r="G72" s="82">
        <f>Поликлиника!F72</f>
        <v>0</v>
      </c>
      <c r="H72" s="209">
        <f t="shared" si="17"/>
        <v>0</v>
      </c>
      <c r="I72" s="82">
        <f>Поликлиника!Q72</f>
        <v>0</v>
      </c>
      <c r="J72" s="82">
        <f>Поликлиника!U72</f>
        <v>0</v>
      </c>
      <c r="K72" s="209">
        <f t="shared" si="18"/>
        <v>0</v>
      </c>
      <c r="L72" s="210">
        <f>Поликлиника!AO72</f>
        <v>0</v>
      </c>
      <c r="M72" s="210">
        <f>Поликлиника!AQ72</f>
        <v>0</v>
      </c>
      <c r="N72" s="109">
        <f t="shared" si="19"/>
        <v>0</v>
      </c>
      <c r="O72" s="82">
        <f>Поликлиника!BA72</f>
        <v>0</v>
      </c>
      <c r="P72" s="82">
        <f>Поликлиника!BC72</f>
        <v>0</v>
      </c>
      <c r="Q72" s="209">
        <f t="shared" si="20"/>
        <v>0</v>
      </c>
      <c r="R72" s="211">
        <f>Поликлиника!BO72</f>
        <v>0</v>
      </c>
      <c r="S72" s="211">
        <f>Поликлиника!BQ72</f>
        <v>0</v>
      </c>
      <c r="T72" s="212">
        <f t="shared" si="21"/>
        <v>0</v>
      </c>
      <c r="U72" s="213">
        <f>'Круглосуточный стационар'!D72</f>
        <v>0</v>
      </c>
      <c r="V72" s="214">
        <f>'Круглосуточный стационар'!F72</f>
        <v>0</v>
      </c>
      <c r="W72" s="212">
        <f t="shared" si="22"/>
        <v>0</v>
      </c>
      <c r="X72" s="213">
        <f>'Круглосуточный стационар'!P72</f>
        <v>0</v>
      </c>
      <c r="Y72" s="214">
        <f>'Круглосуточный стационар'!R72</f>
        <v>0</v>
      </c>
      <c r="Z72" s="212">
        <f t="shared" si="23"/>
        <v>0</v>
      </c>
      <c r="AA72" s="81">
        <f>'Дневной стационар'!D72</f>
        <v>2704.38</v>
      </c>
      <c r="AB72" s="82">
        <f>'Дневной стационар'!F72</f>
        <v>2704.38</v>
      </c>
      <c r="AC72" s="209">
        <f t="shared" si="24"/>
        <v>0</v>
      </c>
      <c r="AD72" s="82"/>
      <c r="AE72" s="82"/>
      <c r="AF72" s="212">
        <f t="shared" si="25"/>
        <v>0</v>
      </c>
      <c r="AG72" s="215">
        <f t="shared" si="26"/>
        <v>2704.38</v>
      </c>
      <c r="AH72" s="216">
        <f t="shared" si="27"/>
        <v>2704.38</v>
      </c>
      <c r="AI72" s="217">
        <f t="shared" si="28"/>
        <v>0</v>
      </c>
      <c r="AJ72" s="56">
        <f>'[1]Хаб ЦХГлаза'!$T$15</f>
        <v>0</v>
      </c>
      <c r="AK72" s="57">
        <f>'[2]Хаб ЦХГлаза'!$T$15</f>
        <v>0</v>
      </c>
      <c r="AL72" s="36">
        <f t="shared" si="14"/>
        <v>0</v>
      </c>
      <c r="AM72" s="56">
        <f>'[1]Хаб ЦХГлаза'!$T$14</f>
        <v>2704.38</v>
      </c>
      <c r="AN72" s="57">
        <f>'[2]Хаб ЦХГлаза'!$T$14</f>
        <v>2704.38</v>
      </c>
      <c r="AO72" s="36">
        <f t="shared" si="15"/>
        <v>0</v>
      </c>
      <c r="AQ72" s="190"/>
      <c r="AR72" s="190"/>
    </row>
    <row r="73" spans="1:44" x14ac:dyDescent="0.25">
      <c r="A73" s="205"/>
      <c r="B73" s="206" t="str">
        <f>'Скорая медицинская помощь'!B73</f>
        <v>ОБУЗ "КО НКЦ ИМЕНИ Г.Е. ОСТРОВЕРХОВА"</v>
      </c>
      <c r="C73" s="207">
        <f>'Скорая медицинская помощь'!D73</f>
        <v>0</v>
      </c>
      <c r="D73" s="82">
        <f>'Скорая медицинская помощь'!F73</f>
        <v>0</v>
      </c>
      <c r="E73" s="208">
        <f t="shared" si="16"/>
        <v>0</v>
      </c>
      <c r="F73" s="207">
        <f>Поликлиника!D73</f>
        <v>0</v>
      </c>
      <c r="G73" s="82">
        <f>Поликлиника!F73</f>
        <v>0</v>
      </c>
      <c r="H73" s="209">
        <f t="shared" si="17"/>
        <v>0</v>
      </c>
      <c r="I73" s="82">
        <f>Поликлиника!Q73</f>
        <v>0</v>
      </c>
      <c r="J73" s="82">
        <f>Поликлиника!U73</f>
        <v>0</v>
      </c>
      <c r="K73" s="209">
        <f t="shared" si="18"/>
        <v>0</v>
      </c>
      <c r="L73" s="210">
        <f>Поликлиника!AO73</f>
        <v>0</v>
      </c>
      <c r="M73" s="210">
        <f>Поликлиника!AQ73</f>
        <v>0</v>
      </c>
      <c r="N73" s="109">
        <f t="shared" si="19"/>
        <v>0</v>
      </c>
      <c r="O73" s="82">
        <f>Поликлиника!BA73</f>
        <v>0</v>
      </c>
      <c r="P73" s="82">
        <f>Поликлиника!BC73</f>
        <v>0</v>
      </c>
      <c r="Q73" s="209">
        <f t="shared" si="20"/>
        <v>0</v>
      </c>
      <c r="R73" s="211">
        <f>Поликлиника!BO73</f>
        <v>0</v>
      </c>
      <c r="S73" s="211">
        <f>Поликлиника!BQ73</f>
        <v>0</v>
      </c>
      <c r="T73" s="212">
        <f t="shared" si="21"/>
        <v>0</v>
      </c>
      <c r="U73" s="213">
        <f>'Круглосуточный стационар'!D73</f>
        <v>222.35</v>
      </c>
      <c r="V73" s="214">
        <f>'Круглосуточный стационар'!F73</f>
        <v>0</v>
      </c>
      <c r="W73" s="212">
        <f t="shared" si="22"/>
        <v>-222.35</v>
      </c>
      <c r="X73" s="213">
        <f>'Круглосуточный стационар'!P73</f>
        <v>0</v>
      </c>
      <c r="Y73" s="214">
        <f>'Круглосуточный стационар'!R73</f>
        <v>0</v>
      </c>
      <c r="Z73" s="212">
        <f t="shared" si="23"/>
        <v>0</v>
      </c>
      <c r="AA73" s="81">
        <f>'Дневной стационар'!D73</f>
        <v>0</v>
      </c>
      <c r="AB73" s="82">
        <f>'Дневной стационар'!F73</f>
        <v>0</v>
      </c>
      <c r="AC73" s="209">
        <f t="shared" si="24"/>
        <v>0</v>
      </c>
      <c r="AD73" s="82"/>
      <c r="AE73" s="82"/>
      <c r="AF73" s="212">
        <f t="shared" si="25"/>
        <v>0</v>
      </c>
      <c r="AG73" s="215">
        <f t="shared" si="26"/>
        <v>222.35</v>
      </c>
      <c r="AH73" s="216">
        <f t="shared" si="27"/>
        <v>0</v>
      </c>
      <c r="AI73" s="217">
        <f t="shared" si="28"/>
        <v>-222.35</v>
      </c>
      <c r="AJ73" s="56">
        <f>[1]ОнкоНКЦ!$T$15</f>
        <v>0</v>
      </c>
      <c r="AK73" s="57">
        <f>[2]ОнкоНКЦ!$T$15</f>
        <v>0</v>
      </c>
      <c r="AL73" s="36">
        <f t="shared" si="14"/>
        <v>0</v>
      </c>
      <c r="AM73" s="56">
        <f>[1]ОнкоНКЦ!$T$14</f>
        <v>222.35</v>
      </c>
      <c r="AN73" s="57">
        <f>[2]ОнкоНКЦ!$T$14</f>
        <v>0</v>
      </c>
      <c r="AO73" s="36">
        <f t="shared" si="15"/>
        <v>-222.35</v>
      </c>
      <c r="AQ73" s="190"/>
      <c r="AR73" s="190"/>
    </row>
    <row r="74" spans="1:44" x14ac:dyDescent="0.25">
      <c r="A74" s="37"/>
      <c r="B74" s="38" t="s">
        <v>5</v>
      </c>
      <c r="C74" s="60">
        <f t="shared" ref="C74:AI74" si="29">SUM(C14:C73)</f>
        <v>853592.14000000013</v>
      </c>
      <c r="D74" s="61">
        <f t="shared" si="29"/>
        <v>853592.14000000013</v>
      </c>
      <c r="E74" s="62">
        <f t="shared" si="29"/>
        <v>0</v>
      </c>
      <c r="F74" s="60">
        <f t="shared" si="29"/>
        <v>1013810.1499999999</v>
      </c>
      <c r="G74" s="61">
        <f t="shared" si="29"/>
        <v>1013810.1499999999</v>
      </c>
      <c r="H74" s="63">
        <f t="shared" si="29"/>
        <v>0</v>
      </c>
      <c r="I74" s="61">
        <f t="shared" si="29"/>
        <v>852452.63</v>
      </c>
      <c r="J74" s="61">
        <f t="shared" si="29"/>
        <v>852452.63</v>
      </c>
      <c r="K74" s="63">
        <f t="shared" si="29"/>
        <v>0</v>
      </c>
      <c r="L74" s="64">
        <f t="shared" si="29"/>
        <v>377294.69999999995</v>
      </c>
      <c r="M74" s="64">
        <f t="shared" si="29"/>
        <v>377191.22</v>
      </c>
      <c r="N74" s="65">
        <f t="shared" si="29"/>
        <v>-103.47999999999774</v>
      </c>
      <c r="O74" s="61">
        <f t="shared" si="29"/>
        <v>3141462.7099999995</v>
      </c>
      <c r="P74" s="61">
        <f t="shared" si="29"/>
        <v>3184257.2199999997</v>
      </c>
      <c r="Q74" s="63">
        <f t="shared" si="29"/>
        <v>42794.510000000038</v>
      </c>
      <c r="R74" s="66">
        <f t="shared" si="29"/>
        <v>577834.91379000002</v>
      </c>
      <c r="S74" s="66">
        <f t="shared" si="29"/>
        <v>580773.02379000001</v>
      </c>
      <c r="T74" s="67">
        <f t="shared" si="29"/>
        <v>2938.1100000000006</v>
      </c>
      <c r="U74" s="68">
        <f t="shared" si="29"/>
        <v>6050550.290000001</v>
      </c>
      <c r="V74" s="69">
        <f t="shared" si="29"/>
        <v>6050327.9400000013</v>
      </c>
      <c r="W74" s="67">
        <f t="shared" si="29"/>
        <v>-222.35</v>
      </c>
      <c r="X74" s="68">
        <f t="shared" si="29"/>
        <v>141780.82</v>
      </c>
      <c r="Y74" s="69">
        <f t="shared" si="29"/>
        <v>136641.95000000001</v>
      </c>
      <c r="Z74" s="67">
        <f t="shared" si="29"/>
        <v>-5138.8699999999808</v>
      </c>
      <c r="AA74" s="70">
        <f t="shared" si="29"/>
        <v>1548223.3499999994</v>
      </c>
      <c r="AB74" s="61">
        <f t="shared" si="29"/>
        <v>1548317.4899999993</v>
      </c>
      <c r="AC74" s="63">
        <f t="shared" si="29"/>
        <v>94.140000000006694</v>
      </c>
      <c r="AD74" s="61">
        <f t="shared" si="29"/>
        <v>0</v>
      </c>
      <c r="AE74" s="61">
        <f t="shared" si="29"/>
        <v>0</v>
      </c>
      <c r="AF74" s="67">
        <f t="shared" si="29"/>
        <v>0</v>
      </c>
      <c r="AG74" s="71">
        <f t="shared" si="29"/>
        <v>13837385.969999997</v>
      </c>
      <c r="AH74" s="72">
        <f t="shared" si="29"/>
        <v>13879948.789999999</v>
      </c>
      <c r="AI74" s="39">
        <f t="shared" si="29"/>
        <v>42562.820000000182</v>
      </c>
      <c r="AJ74" s="71">
        <f t="shared" ref="AJ74:AN74" si="30">SUM(AJ14:AJ73)</f>
        <v>291482.13689000008</v>
      </c>
      <c r="AK74" s="72">
        <f t="shared" si="30"/>
        <v>292212.44689000002</v>
      </c>
      <c r="AL74" s="39">
        <f t="shared" si="30"/>
        <v>730.31000000000085</v>
      </c>
      <c r="AM74" s="71">
        <f>SUM(AM14:AM73)</f>
        <v>13545903.833110001</v>
      </c>
      <c r="AN74" s="72">
        <f t="shared" si="30"/>
        <v>13587736.343110004</v>
      </c>
      <c r="AO74" s="39">
        <f>SUM(AO14:AO73)</f>
        <v>41832.51000000065</v>
      </c>
      <c r="AP74" s="190"/>
      <c r="AQ74" s="190"/>
      <c r="AR74" s="190"/>
    </row>
    <row r="75" spans="1:44" x14ac:dyDescent="0.25">
      <c r="X75" s="10"/>
      <c r="Y75" s="10"/>
    </row>
    <row r="76" spans="1:44" x14ac:dyDescent="0.25">
      <c r="A76" s="315" t="s">
        <v>6</v>
      </c>
      <c r="B76" s="316"/>
      <c r="C76" s="12">
        <f>'Скорая медицинская помощь'!D76</f>
        <v>879592.14</v>
      </c>
      <c r="D76" s="12">
        <f>'Скорая медицинская помощь'!F76</f>
        <v>879592.14</v>
      </c>
      <c r="E76" s="12">
        <f>D76-C76</f>
        <v>0</v>
      </c>
      <c r="F76" s="12">
        <f>Поликлиника!D76</f>
        <v>1203524.3599999999</v>
      </c>
      <c r="G76" s="12">
        <f>Поликлиника!F76</f>
        <v>1203524.3599999999</v>
      </c>
      <c r="H76" s="12">
        <f>G76-F76</f>
        <v>0</v>
      </c>
      <c r="I76" s="12">
        <f>Поликлиника!Q76</f>
        <v>787738.86</v>
      </c>
      <c r="J76" s="12">
        <f>Поликлиника!U76</f>
        <v>787738.86</v>
      </c>
      <c r="K76" s="12">
        <f>J76-I76</f>
        <v>0</v>
      </c>
      <c r="L76" s="12">
        <f>Поликлиника!AO76</f>
        <v>385291.85</v>
      </c>
      <c r="M76" s="12">
        <f>Поликлиника!AQ76</f>
        <v>385291.85</v>
      </c>
      <c r="N76" s="12">
        <f>M76-L76</f>
        <v>0</v>
      </c>
      <c r="O76" s="12">
        <f>Поликлиника!BA76</f>
        <v>2912111.11</v>
      </c>
      <c r="P76" s="12">
        <f>Поликлиника!BC76</f>
        <v>2954175.31</v>
      </c>
      <c r="Q76" s="12">
        <f t="shared" ref="Q76:Q81" si="31">P76-O76</f>
        <v>42064.200000000186</v>
      </c>
      <c r="R76" s="12"/>
      <c r="S76" s="12"/>
      <c r="T76" s="12"/>
      <c r="U76" s="12">
        <f>'Круглосуточный стационар'!D76</f>
        <v>6204996.29</v>
      </c>
      <c r="V76" s="12">
        <f>'Круглосуточный стационар'!F76</f>
        <v>6204996.29</v>
      </c>
      <c r="W76" s="12">
        <f>V76-U76</f>
        <v>0</v>
      </c>
      <c r="X76" s="12"/>
      <c r="Y76" s="12"/>
      <c r="Z76" s="12"/>
      <c r="AA76" s="12">
        <f>'Дневной стационар'!D76</f>
        <v>1590382.16</v>
      </c>
      <c r="AB76" s="12">
        <f>'Дневной стационар'!F76</f>
        <v>1590382.16</v>
      </c>
      <c r="AC76" s="12">
        <f>AB76-AA76</f>
        <v>0</v>
      </c>
      <c r="AD76" s="12"/>
      <c r="AE76" s="12"/>
      <c r="AF76" s="12"/>
      <c r="AG76" s="12">
        <f t="shared" ref="AG76:AH78" si="32">C76+F76+I76+L76+O76+U76+AA76</f>
        <v>13963636.77</v>
      </c>
      <c r="AH76" s="12">
        <f t="shared" si="32"/>
        <v>14005700.969999999</v>
      </c>
      <c r="AI76" s="12">
        <f t="shared" ref="AI76:AI81" si="33">AH76-AG76</f>
        <v>42064.199999999255</v>
      </c>
      <c r="AJ76" s="12">
        <f>'Дневной стационар'!M76</f>
        <v>0</v>
      </c>
      <c r="AK76" s="12">
        <f>'Дневной стационар'!O76</f>
        <v>0</v>
      </c>
      <c r="AL76" s="12">
        <f>AK76-AJ76</f>
        <v>0</v>
      </c>
      <c r="AM76" s="12">
        <f t="shared" ref="AM76:AN78" si="34">C76+F76+I76+L76+O76+R76+U76+AA76-AJ76</f>
        <v>13963636.77</v>
      </c>
      <c r="AN76" s="12">
        <f t="shared" si="34"/>
        <v>14005700.969999999</v>
      </c>
      <c r="AO76" s="12">
        <f>AN76-AM76</f>
        <v>42064.199999999255</v>
      </c>
    </row>
    <row r="77" spans="1:44" x14ac:dyDescent="0.25">
      <c r="A77" s="284" t="s">
        <v>55</v>
      </c>
      <c r="B77" s="285"/>
      <c r="C77" s="12"/>
      <c r="D77" s="12"/>
      <c r="E77" s="283"/>
      <c r="F77" s="12"/>
      <c r="G77" s="12"/>
      <c r="H77" s="283"/>
      <c r="I77" s="12"/>
      <c r="J77" s="12"/>
      <c r="K77" s="283"/>
      <c r="L77" s="12"/>
      <c r="M77" s="12"/>
      <c r="N77" s="283"/>
      <c r="O77" s="12"/>
      <c r="P77" s="12">
        <v>42064.2</v>
      </c>
      <c r="Q77" s="12">
        <f t="shared" si="31"/>
        <v>42064.2</v>
      </c>
      <c r="R77" s="283"/>
      <c r="S77" s="283"/>
      <c r="T77" s="283"/>
      <c r="U77" s="12"/>
      <c r="V77" s="12"/>
      <c r="W77" s="283"/>
      <c r="X77" s="283"/>
      <c r="Y77" s="283"/>
      <c r="Z77" s="283"/>
      <c r="AA77" s="12"/>
      <c r="AB77" s="12"/>
      <c r="AC77" s="283"/>
      <c r="AD77" s="283"/>
      <c r="AE77" s="283"/>
      <c r="AF77" s="283"/>
      <c r="AG77" s="12">
        <f t="shared" si="32"/>
        <v>0</v>
      </c>
      <c r="AH77" s="12">
        <f t="shared" si="32"/>
        <v>42064.2</v>
      </c>
      <c r="AI77" s="12">
        <f t="shared" si="33"/>
        <v>42064.2</v>
      </c>
      <c r="AJ77" s="12"/>
      <c r="AK77" s="12"/>
      <c r="AL77" s="283"/>
      <c r="AM77" s="12">
        <f t="shared" si="34"/>
        <v>0</v>
      </c>
      <c r="AN77" s="12">
        <f t="shared" si="34"/>
        <v>42064.2</v>
      </c>
      <c r="AO77" s="12">
        <f>AN77-AM77</f>
        <v>42064.2</v>
      </c>
    </row>
    <row r="78" spans="1:44" x14ac:dyDescent="0.25">
      <c r="A78" s="288" t="s">
        <v>7</v>
      </c>
      <c r="B78" s="289"/>
      <c r="C78" s="12">
        <f>[1]СВОД!$H$20</f>
        <v>26000</v>
      </c>
      <c r="D78" s="12">
        <f>[2]СВОД!$H$20</f>
        <v>26000</v>
      </c>
      <c r="E78" s="14">
        <f>D78-C78</f>
        <v>0</v>
      </c>
      <c r="F78" s="12"/>
      <c r="G78" s="12"/>
      <c r="H78" s="14">
        <f>G78-F78</f>
        <v>0</v>
      </c>
      <c r="I78" s="12">
        <f>[1]СВОД!$H$22</f>
        <v>75000</v>
      </c>
      <c r="J78" s="12">
        <f>[2]СВОД!$H$22</f>
        <v>75000</v>
      </c>
      <c r="K78" s="14">
        <f>J78-I78</f>
        <v>0</v>
      </c>
      <c r="L78" s="12">
        <f>[1]СВОД!$H$28</f>
        <v>8000</v>
      </c>
      <c r="M78" s="12">
        <f>[2]СВОД!$H$28</f>
        <v>8000</v>
      </c>
      <c r="N78" s="14">
        <f>M78-L78</f>
        <v>0</v>
      </c>
      <c r="O78" s="12">
        <f>[1]СВОД!$H$29</f>
        <v>20000</v>
      </c>
      <c r="P78" s="12">
        <f>[2]СВОД!$H$29</f>
        <v>20000</v>
      </c>
      <c r="Q78" s="14">
        <f t="shared" si="31"/>
        <v>0</v>
      </c>
      <c r="R78" s="14"/>
      <c r="S78" s="14"/>
      <c r="T78" s="14"/>
      <c r="U78" s="12">
        <f>[1]СВОД!$H$39</f>
        <v>150000</v>
      </c>
      <c r="V78" s="12">
        <f>[2]СВОД!$H$39</f>
        <v>150000</v>
      </c>
      <c r="W78" s="14">
        <f>V78-U78</f>
        <v>0</v>
      </c>
      <c r="X78" s="14"/>
      <c r="Y78" s="14"/>
      <c r="Z78" s="14"/>
      <c r="AA78" s="12">
        <f>[1]СВОД!$H$45</f>
        <v>42000</v>
      </c>
      <c r="AB78" s="12">
        <f>[2]СВОД!$H$45</f>
        <v>42000</v>
      </c>
      <c r="AC78" s="14">
        <f>AB78-AA78</f>
        <v>0</v>
      </c>
      <c r="AD78" s="14"/>
      <c r="AE78" s="14"/>
      <c r="AF78" s="14"/>
      <c r="AG78" s="14">
        <f t="shared" si="32"/>
        <v>321000</v>
      </c>
      <c r="AH78" s="14">
        <f t="shared" si="32"/>
        <v>321000</v>
      </c>
      <c r="AI78" s="14">
        <f t="shared" si="33"/>
        <v>0</v>
      </c>
      <c r="AJ78" s="12">
        <f>'Дневной стационар'!M77</f>
        <v>0</v>
      </c>
      <c r="AK78" s="12">
        <f>'Дневной стационар'!O77</f>
        <v>0</v>
      </c>
      <c r="AL78" s="14">
        <f>AK78-AJ78</f>
        <v>0</v>
      </c>
      <c r="AM78" s="12">
        <f t="shared" si="34"/>
        <v>321000</v>
      </c>
      <c r="AN78" s="12">
        <f t="shared" si="34"/>
        <v>321000</v>
      </c>
      <c r="AO78" s="14">
        <f>AN78-AM78</f>
        <v>0</v>
      </c>
    </row>
    <row r="79" spans="1:44" x14ac:dyDescent="0.25">
      <c r="A79" s="288" t="s">
        <v>8</v>
      </c>
      <c r="B79" s="289"/>
      <c r="C79" s="14">
        <f>C76-C78</f>
        <v>853592.14</v>
      </c>
      <c r="D79" s="14">
        <f>D76-D78</f>
        <v>853592.14</v>
      </c>
      <c r="E79" s="14">
        <f>D79-C79</f>
        <v>0</v>
      </c>
      <c r="F79" s="14">
        <f>F76-F78</f>
        <v>1203524.3599999999</v>
      </c>
      <c r="G79" s="14">
        <f>G76-G78</f>
        <v>1203524.3599999999</v>
      </c>
      <c r="H79" s="14">
        <f>G79-F79</f>
        <v>0</v>
      </c>
      <c r="I79" s="14">
        <f>I76-I78</f>
        <v>712738.86</v>
      </c>
      <c r="J79" s="14">
        <f>J76-J78</f>
        <v>712738.86</v>
      </c>
      <c r="K79" s="14">
        <f>J79-I79</f>
        <v>0</v>
      </c>
      <c r="L79" s="14">
        <f>L76-L78</f>
        <v>377291.85</v>
      </c>
      <c r="M79" s="14">
        <f>M76-M78</f>
        <v>377291.85</v>
      </c>
      <c r="N79" s="14">
        <f>M79-L79</f>
        <v>0</v>
      </c>
      <c r="O79" s="14">
        <f>O76-O78</f>
        <v>2892111.11</v>
      </c>
      <c r="P79" s="14">
        <f>P76-P78</f>
        <v>2934175.31</v>
      </c>
      <c r="Q79" s="14">
        <f t="shared" si="31"/>
        <v>42064.200000000186</v>
      </c>
      <c r="R79" s="14"/>
      <c r="S79" s="14"/>
      <c r="T79" s="14"/>
      <c r="U79" s="14">
        <f>U76-U78</f>
        <v>6054996.29</v>
      </c>
      <c r="V79" s="14">
        <f>V76-V78</f>
        <v>6054996.29</v>
      </c>
      <c r="W79" s="14">
        <f>V79-U79</f>
        <v>0</v>
      </c>
      <c r="X79" s="14"/>
      <c r="Y79" s="14"/>
      <c r="Z79" s="14"/>
      <c r="AA79" s="14">
        <f>AA76-AA78</f>
        <v>1548382.16</v>
      </c>
      <c r="AB79" s="14">
        <f>AB76-AB78</f>
        <v>1548382.16</v>
      </c>
      <c r="AC79" s="14">
        <f>AB79-AA79</f>
        <v>0</v>
      </c>
      <c r="AD79" s="14"/>
      <c r="AE79" s="14"/>
      <c r="AF79" s="14"/>
      <c r="AG79" s="14">
        <f>AG76-AG78</f>
        <v>13642636.77</v>
      </c>
      <c r="AH79" s="14">
        <f>D79+G79+J79+M79+P79+V79+AB79</f>
        <v>13684700.969999999</v>
      </c>
      <c r="AI79" s="14">
        <f t="shared" si="33"/>
        <v>42064.199999999255</v>
      </c>
      <c r="AJ79" s="14">
        <f>AJ76-AJ78</f>
        <v>0</v>
      </c>
      <c r="AK79" s="14">
        <f>AK76-AK78</f>
        <v>0</v>
      </c>
      <c r="AL79" s="14">
        <f>AK79-AJ79</f>
        <v>0</v>
      </c>
      <c r="AM79" s="14">
        <f>AM76-AM78</f>
        <v>13642636.77</v>
      </c>
      <c r="AN79" s="14">
        <f>AN76-AN78</f>
        <v>13684700.969999999</v>
      </c>
      <c r="AO79" s="14">
        <f>AN79-AM79</f>
        <v>42064.199999999255</v>
      </c>
    </row>
    <row r="80" spans="1:44" ht="32.25" customHeight="1" x14ac:dyDescent="0.25">
      <c r="A80" s="290" t="s">
        <v>9</v>
      </c>
      <c r="B80" s="291"/>
      <c r="C80" s="16"/>
      <c r="D80" s="16"/>
      <c r="E80" s="14">
        <f>D80-C80</f>
        <v>0</v>
      </c>
      <c r="F80" s="16"/>
      <c r="G80" s="16"/>
      <c r="H80" s="14">
        <f>G80-F80</f>
        <v>0</v>
      </c>
      <c r="I80" s="16"/>
      <c r="J80" s="16"/>
      <c r="K80" s="14">
        <f>J80-I80</f>
        <v>0</v>
      </c>
      <c r="L80" s="16"/>
      <c r="M80" s="16"/>
      <c r="N80" s="14">
        <f>M80-L80</f>
        <v>0</v>
      </c>
      <c r="O80" s="16">
        <f>Поликлиника!BA80</f>
        <v>291482.13688999991</v>
      </c>
      <c r="P80" s="16">
        <f>Поликлиника!BC80</f>
        <v>292212.44688999996</v>
      </c>
      <c r="Q80" s="14">
        <f t="shared" si="31"/>
        <v>730.31000000005588</v>
      </c>
      <c r="R80" s="16"/>
      <c r="S80" s="16"/>
      <c r="T80" s="16"/>
      <c r="U80" s="16"/>
      <c r="V80" s="16"/>
      <c r="W80" s="14">
        <f>V80-U80</f>
        <v>0</v>
      </c>
      <c r="X80" s="16"/>
      <c r="Y80" s="16"/>
      <c r="Z80" s="16"/>
      <c r="AA80" s="16"/>
      <c r="AB80" s="16"/>
      <c r="AC80" s="14">
        <f>AB80-AA80</f>
        <v>0</v>
      </c>
      <c r="AD80" s="16"/>
      <c r="AE80" s="16"/>
      <c r="AF80" s="16"/>
      <c r="AG80" s="16">
        <f>[4]СВОД!$T$15</f>
        <v>291482.13688999991</v>
      </c>
      <c r="AH80" s="16">
        <f>[2]СВОД!$T$15</f>
        <v>292212.44688999996</v>
      </c>
      <c r="AI80" s="14">
        <f t="shared" si="33"/>
        <v>730.31000000005588</v>
      </c>
      <c r="AJ80" s="16"/>
      <c r="AK80" s="16"/>
      <c r="AL80" s="14">
        <f>AK80-AJ80</f>
        <v>0</v>
      </c>
      <c r="AM80" s="16"/>
      <c r="AN80" s="16"/>
      <c r="AO80" s="14"/>
    </row>
    <row r="81" spans="1:41" s="40" customFormat="1" ht="36.75" customHeight="1" x14ac:dyDescent="0.2">
      <c r="A81" s="292" t="s">
        <v>10</v>
      </c>
      <c r="B81" s="293"/>
      <c r="C81" s="18">
        <f>C79+C80</f>
        <v>853592.14</v>
      </c>
      <c r="D81" s="18">
        <f>D79+D80</f>
        <v>853592.14</v>
      </c>
      <c r="E81" s="18">
        <f>D81-C81</f>
        <v>0</v>
      </c>
      <c r="F81" s="18">
        <f>F79+F80</f>
        <v>1203524.3599999999</v>
      </c>
      <c r="G81" s="18">
        <f>G79+G80</f>
        <v>1203524.3599999999</v>
      </c>
      <c r="H81" s="18">
        <f>G81-F81</f>
        <v>0</v>
      </c>
      <c r="I81" s="18">
        <f>I79+I80</f>
        <v>712738.86</v>
      </c>
      <c r="J81" s="18">
        <f>J79+J80</f>
        <v>712738.86</v>
      </c>
      <c r="K81" s="18">
        <f>J81-I81</f>
        <v>0</v>
      </c>
      <c r="L81" s="18">
        <f>L79+L80</f>
        <v>377291.85</v>
      </c>
      <c r="M81" s="18">
        <f>M79+M80</f>
        <v>377291.85</v>
      </c>
      <c r="N81" s="18">
        <f>M81-L81</f>
        <v>0</v>
      </c>
      <c r="O81" s="18">
        <f>O79+O80</f>
        <v>3183593.2468899996</v>
      </c>
      <c r="P81" s="18">
        <f>P79+P80</f>
        <v>3226387.7568899998</v>
      </c>
      <c r="Q81" s="18">
        <f t="shared" si="31"/>
        <v>42794.510000000242</v>
      </c>
      <c r="R81" s="18"/>
      <c r="S81" s="18"/>
      <c r="T81" s="18"/>
      <c r="U81" s="18">
        <f>U79+U80</f>
        <v>6054996.29</v>
      </c>
      <c r="V81" s="18">
        <f>V79+V80</f>
        <v>6054996.29</v>
      </c>
      <c r="W81" s="18">
        <f>V81-U81</f>
        <v>0</v>
      </c>
      <c r="X81" s="18"/>
      <c r="Y81" s="18"/>
      <c r="Z81" s="18"/>
      <c r="AA81" s="18">
        <f>AA79+AA80</f>
        <v>1548382.16</v>
      </c>
      <c r="AB81" s="18">
        <f>AB79+AB80</f>
        <v>1548382.16</v>
      </c>
      <c r="AC81" s="18">
        <f>AB81-AA81</f>
        <v>0</v>
      </c>
      <c r="AD81" s="18"/>
      <c r="AE81" s="18"/>
      <c r="AF81" s="18"/>
      <c r="AG81" s="18">
        <f>AG79+AG80</f>
        <v>13934118.906889999</v>
      </c>
      <c r="AH81" s="18">
        <f>AH79+AH80</f>
        <v>13976913.416889999</v>
      </c>
      <c r="AI81" s="18">
        <f t="shared" si="33"/>
        <v>42794.509999999776</v>
      </c>
      <c r="AJ81" s="18">
        <f>AJ79+AJ80</f>
        <v>0</v>
      </c>
      <c r="AK81" s="18">
        <f>AK79+AK80</f>
        <v>0</v>
      </c>
      <c r="AL81" s="18">
        <f>AK81-AJ81</f>
        <v>0</v>
      </c>
      <c r="AM81" s="18">
        <f>AM79+AM80</f>
        <v>13642636.77</v>
      </c>
      <c r="AN81" s="18">
        <f>AN79+AN80</f>
        <v>13684700.969999999</v>
      </c>
      <c r="AO81" s="18">
        <f>AN81-AM81</f>
        <v>42064.199999999255</v>
      </c>
    </row>
    <row r="82" spans="1:41" x14ac:dyDescent="0.25"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J82" s="41"/>
      <c r="AK82" s="41"/>
      <c r="AM82" s="41"/>
      <c r="AN82" s="41"/>
    </row>
    <row r="83" spans="1:41" x14ac:dyDescent="0.25">
      <c r="P83" s="190"/>
      <c r="S83" s="190"/>
      <c r="V83" s="190"/>
      <c r="AH83" s="190"/>
      <c r="AK83" s="190"/>
      <c r="AM83" s="190"/>
      <c r="AN83" s="190"/>
    </row>
    <row r="84" spans="1:41" ht="13.5" customHeight="1" x14ac:dyDescent="0.25">
      <c r="AN84" s="190"/>
    </row>
    <row r="85" spans="1:41" x14ac:dyDescent="0.25">
      <c r="AM85" s="190"/>
      <c r="AN85" s="190"/>
    </row>
    <row r="86" spans="1:41" x14ac:dyDescent="0.25">
      <c r="O86" s="190"/>
      <c r="P86" s="190"/>
      <c r="V86" s="190"/>
      <c r="AM86" s="190"/>
    </row>
  </sheetData>
  <mergeCells count="21">
    <mergeCell ref="AJ9:AL12"/>
    <mergeCell ref="AM9:AO12"/>
    <mergeCell ref="A76:B76"/>
    <mergeCell ref="A78:B78"/>
    <mergeCell ref="A79:B79"/>
    <mergeCell ref="AG9:AI12"/>
    <mergeCell ref="U9:W12"/>
    <mergeCell ref="AA9:AF12"/>
    <mergeCell ref="X9:Z12"/>
    <mergeCell ref="A80:B80"/>
    <mergeCell ref="A81:B81"/>
    <mergeCell ref="A7:T7"/>
    <mergeCell ref="A9:A13"/>
    <mergeCell ref="C9:E12"/>
    <mergeCell ref="F10:H12"/>
    <mergeCell ref="L10:N12"/>
    <mergeCell ref="B9:B13"/>
    <mergeCell ref="I10:K12"/>
    <mergeCell ref="R10:T12"/>
    <mergeCell ref="F9:T9"/>
    <mergeCell ref="O10:Q12"/>
  </mergeCells>
  <phoneticPr fontId="20" type="noConversion"/>
  <pageMargins left="0.23622047244094491" right="0.23622047244094491" top="0.74803149606299213" bottom="0.74803149606299213" header="0.31496062992125984" footer="0.31496062992125984"/>
  <pageSetup paperSize="9" scale="37" fitToWidth="2" orientation="landscape" r:id="rId1"/>
  <headerFooter alignWithMargins="0"/>
  <colBreaks count="1" manualBreakCount="1">
    <brk id="20" max="7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0A6AA-0288-488D-84FC-1D9741F3ABA6}">
  <sheetPr>
    <tabColor indexed="35"/>
  </sheetPr>
  <dimension ref="F4:G5"/>
  <sheetViews>
    <sheetView workbookViewId="0">
      <selection activeCell="U22" sqref="U22"/>
    </sheetView>
  </sheetViews>
  <sheetFormatPr defaultRowHeight="12.75" x14ac:dyDescent="0.2"/>
  <cols>
    <col min="7" max="7" width="12.85546875" bestFit="1" customWidth="1"/>
    <col min="8" max="8" width="14.140625" customWidth="1"/>
  </cols>
  <sheetData>
    <row r="4" spans="6:7" x14ac:dyDescent="0.2">
      <c r="F4" s="277"/>
      <c r="G4" s="278"/>
    </row>
    <row r="5" spans="6:7" x14ac:dyDescent="0.2">
      <c r="F5" s="277"/>
      <c r="G5" s="27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Лист1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'Дневной стационар'!Область_печати</vt:lpstr>
      <vt:lpstr>'Круглосуточный стационар'!Область_печати</vt:lpstr>
      <vt:lpstr>Поликлиника!Область_печати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2022-02-28T00:57:33Z</cp:lastPrinted>
  <dcterms:created xsi:type="dcterms:W3CDTF">2015-11-20T05:09:43Z</dcterms:created>
  <dcterms:modified xsi:type="dcterms:W3CDTF">2023-09-22T10:30:49Z</dcterms:modified>
</cp:coreProperties>
</file>